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jn Data\Documents\Boekkundig\Debiteuren\PadiPadi\"/>
    </mc:Choice>
  </mc:AlternateContent>
  <xr:revisionPtr revIDLastSave="0" documentId="13_ncr:1_{EF4AA73C-02E3-41A5-B87F-A24F1BDCC5F4}" xr6:coauthVersionLast="46" xr6:coauthVersionMax="46" xr10:uidLastSave="{00000000-0000-0000-0000-000000000000}"/>
  <bookViews>
    <workbookView xWindow="-120" yWindow="-120" windowWidth="20730" windowHeight="11160" xr2:uid="{C9B0169C-F87C-4373-BA67-5ACB8536726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" l="1"/>
  <c r="N88" i="1"/>
  <c r="O91" i="1" s="1"/>
  <c r="M88" i="1"/>
  <c r="L88" i="1"/>
  <c r="K88" i="1"/>
  <c r="J88" i="1"/>
  <c r="I88" i="1"/>
  <c r="H88" i="1"/>
  <c r="G88" i="1"/>
  <c r="F88" i="1"/>
  <c r="E88" i="1"/>
  <c r="D88" i="1"/>
  <c r="C88" i="1"/>
  <c r="O85" i="1"/>
  <c r="O84" i="1"/>
  <c r="O83" i="1"/>
  <c r="O82" i="1"/>
  <c r="O81" i="1"/>
  <c r="O80" i="1"/>
  <c r="O79" i="1"/>
  <c r="O78" i="1"/>
  <c r="P77" i="1"/>
  <c r="N68" i="1"/>
  <c r="O71" i="1" s="1"/>
  <c r="M68" i="1"/>
  <c r="E110" i="1" s="1"/>
  <c r="L68" i="1"/>
  <c r="E109" i="1" s="1"/>
  <c r="K68" i="1"/>
  <c r="E108" i="1" s="1"/>
  <c r="J68" i="1"/>
  <c r="E107" i="1" s="1"/>
  <c r="I68" i="1"/>
  <c r="E106" i="1" s="1"/>
  <c r="H68" i="1"/>
  <c r="E105" i="1" s="1"/>
  <c r="G68" i="1"/>
  <c r="E104" i="1" s="1"/>
  <c r="F68" i="1"/>
  <c r="E103" i="1" s="1"/>
  <c r="E68" i="1"/>
  <c r="E102" i="1" s="1"/>
  <c r="D68" i="1"/>
  <c r="E97" i="1" s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C48" i="1"/>
  <c r="O48" i="1" s="1"/>
  <c r="O47" i="1"/>
  <c r="O46" i="1"/>
  <c r="O45" i="1"/>
  <c r="O44" i="1"/>
  <c r="O43" i="1"/>
  <c r="O42" i="1"/>
  <c r="C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P6" i="1" s="1"/>
  <c r="F112" i="1" l="1"/>
  <c r="P7" i="1"/>
  <c r="P8" i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O89" i="1"/>
  <c r="O90" i="1" s="1"/>
  <c r="P88" i="1"/>
  <c r="C68" i="1"/>
  <c r="E96" i="1" s="1"/>
  <c r="F99" i="1"/>
  <c r="P78" i="1"/>
  <c r="P79" i="1" s="1"/>
  <c r="P80" i="1" s="1"/>
  <c r="P81" i="1" s="1"/>
  <c r="P82" i="1" s="1"/>
  <c r="P83" i="1" s="1"/>
  <c r="P84" i="1" s="1"/>
  <c r="P85" i="1" s="1"/>
  <c r="O41" i="1"/>
  <c r="O69" i="1" s="1"/>
  <c r="O70" i="1" s="1"/>
  <c r="P68" i="1" l="1"/>
  <c r="P41" i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</calcChain>
</file>

<file path=xl/sharedStrings.xml><?xml version="1.0" encoding="utf-8"?>
<sst xmlns="http://schemas.openxmlformats.org/spreadsheetml/2006/main" count="115" uniqueCount="76">
  <si>
    <t>Financieel overzicht PadiPadi foundation 2019</t>
  </si>
  <si>
    <t>Datum</t>
  </si>
  <si>
    <t>Omschrijving</t>
  </si>
  <si>
    <t>Giften</t>
  </si>
  <si>
    <t>Opbrengsten</t>
  </si>
  <si>
    <t>Bankkosten</t>
  </si>
  <si>
    <t>Rente</t>
  </si>
  <si>
    <t>Div. projecten in Sierra Leone</t>
  </si>
  <si>
    <t>Kosten container</t>
  </si>
  <si>
    <t>Verzend kosten</t>
  </si>
  <si>
    <t>Verpakkingen</t>
  </si>
  <si>
    <t>Drukwerk</t>
  </si>
  <si>
    <t>Website</t>
  </si>
  <si>
    <t>Overige</t>
  </si>
  <si>
    <t>Kas</t>
  </si>
  <si>
    <t>Beginsaldo</t>
  </si>
  <si>
    <t>evenementen</t>
  </si>
  <si>
    <t xml:space="preserve">container </t>
  </si>
  <si>
    <t>automatisering</t>
  </si>
  <si>
    <t>uitgaven</t>
  </si>
  <si>
    <t>Mutaties bank</t>
  </si>
  <si>
    <t>Bankkosten januari</t>
  </si>
  <si>
    <t>Kosten verscheping</t>
  </si>
  <si>
    <t>Donatie</t>
  </si>
  <si>
    <t>Bankkosten februari</t>
  </si>
  <si>
    <t>Div. donaties</t>
  </si>
  <si>
    <t>Bankkosten maart</t>
  </si>
  <si>
    <t>Kasstorting</t>
  </si>
  <si>
    <t>Laden container</t>
  </si>
  <si>
    <t>Verscheping container</t>
  </si>
  <si>
    <t>Kasonttrekking</t>
  </si>
  <si>
    <t>Horizon verscheping</t>
  </si>
  <si>
    <t>Wikkelfolie/vd Stad</t>
  </si>
  <si>
    <t>Bankkosten april</t>
  </si>
  <si>
    <t>Maersk</t>
  </si>
  <si>
    <t>Terminal kosten</t>
  </si>
  <si>
    <t>Kosten Container</t>
  </si>
  <si>
    <t>Havenkosten</t>
  </si>
  <si>
    <t>Inklaringskosten</t>
  </si>
  <si>
    <t>Transport Freetown</t>
  </si>
  <si>
    <t>Bankkosten mei</t>
  </si>
  <si>
    <t>Ibrahim Turay schooldak</t>
  </si>
  <si>
    <t>Diversen</t>
  </si>
  <si>
    <t>Bouwmaterialen</t>
  </si>
  <si>
    <t>Opslag Freetown</t>
  </si>
  <si>
    <t>Transport haven</t>
  </si>
  <si>
    <t>Dotatie</t>
  </si>
  <si>
    <t>Security</t>
  </si>
  <si>
    <t>Extra verschepingen</t>
  </si>
  <si>
    <t>Bankkosten juni</t>
  </si>
  <si>
    <t>Bankkosten juli</t>
  </si>
  <si>
    <t>Bankkosten augustus</t>
  </si>
  <si>
    <t>Bankkosten september</t>
  </si>
  <si>
    <t>Websitekosten</t>
  </si>
  <si>
    <t>Bankkosten oktober</t>
  </si>
  <si>
    <t>Bankkosten november</t>
  </si>
  <si>
    <t>Bankkosten december</t>
  </si>
  <si>
    <t>Totalen</t>
  </si>
  <si>
    <t>Controle</t>
  </si>
  <si>
    <t>Banksaldo</t>
  </si>
  <si>
    <t>Kassaldo</t>
  </si>
  <si>
    <t xml:space="preserve"> Spaarrekening 3289557340</t>
  </si>
  <si>
    <t>Kruisposten</t>
  </si>
  <si>
    <t>Saldo</t>
  </si>
  <si>
    <t>Mutatie</t>
  </si>
  <si>
    <t>Staat van herkomst en besteding der middelen</t>
  </si>
  <si>
    <t>Inkomsten</t>
  </si>
  <si>
    <t>Giften donaties</t>
  </si>
  <si>
    <t>Evenementen</t>
  </si>
  <si>
    <t>Uitgaven</t>
  </si>
  <si>
    <t>Diverse Projecten SL</t>
  </si>
  <si>
    <t xml:space="preserve">Verzendkosten </t>
  </si>
  <si>
    <t>Verpakkingsmateriaal</t>
  </si>
  <si>
    <t>Totaal inkomsten</t>
  </si>
  <si>
    <t>Totaal uitgaven</t>
  </si>
  <si>
    <t>Inkomsten minus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</si>
</sst>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0" xfId="0" applyFont="1"/>
    <xf numFmtId="2" fontId="1" fillId="0" borderId="0" xfId="0" applyNumberFormat="1" applyFont="1"/>
    <xf numFmtId="0" fontId="3" fillId="0" borderId="1" xfId="0" applyFont="1" applyBorder="1" applyAlignment="1">
      <alignment horizontal="left" wrapText="1"/>
    </xf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wrapText="1"/>
    </xf>
    <xf numFmtId="0" fontId="4" fillId="0" borderId="3" xfId="0" applyFont="1" applyBorder="1"/>
    <xf numFmtId="0" fontId="4" fillId="0" borderId="2" xfId="0" quotePrefix="1" applyFont="1" applyBorder="1" applyAlignment="1">
      <alignment horizontal="left"/>
    </xf>
    <xf numFmtId="9" fontId="4" fillId="0" borderId="2" xfId="2" applyFont="1" applyBorder="1"/>
    <xf numFmtId="44" fontId="4" fillId="0" borderId="2" xfId="1" applyFont="1" applyBorder="1"/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44" fontId="1" fillId="0" borderId="2" xfId="1" applyFont="1" applyBorder="1"/>
    <xf numFmtId="44" fontId="5" fillId="0" borderId="2" xfId="1" applyFont="1" applyBorder="1"/>
    <xf numFmtId="44" fontId="2" fillId="0" borderId="2" xfId="1" applyFont="1" applyBorder="1"/>
    <xf numFmtId="16" fontId="1" fillId="0" borderId="2" xfId="0" applyNumberFormat="1" applyFont="1" applyBorder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44" fontId="3" fillId="0" borderId="2" xfId="1" applyFont="1" applyBorder="1"/>
    <xf numFmtId="14" fontId="1" fillId="0" borderId="0" xfId="0" applyNumberFormat="1" applyFont="1" applyAlignment="1">
      <alignment horizontal="right"/>
    </xf>
    <xf numFmtId="44" fontId="1" fillId="0" borderId="0" xfId="1" applyFont="1"/>
    <xf numFmtId="44" fontId="3" fillId="0" borderId="0" xfId="1" applyFont="1"/>
    <xf numFmtId="44" fontId="3" fillId="0" borderId="0" xfId="0" applyNumberFormat="1" applyFont="1"/>
    <xf numFmtId="4" fontId="1" fillId="0" borderId="0" xfId="0" applyNumberFormat="1" applyFont="1"/>
    <xf numFmtId="0" fontId="1" fillId="0" borderId="0" xfId="0" quotePrefix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3" fillId="0" borderId="2" xfId="0" applyNumberFormat="1" applyFont="1" applyBorder="1"/>
    <xf numFmtId="0" fontId="4" fillId="0" borderId="2" xfId="0" quotePrefix="1" applyNumberFormat="1" applyFont="1" applyBorder="1" applyAlignment="1">
      <alignment horizontal="right"/>
    </xf>
    <xf numFmtId="0" fontId="1" fillId="0" borderId="5" xfId="0" applyFont="1" applyBorder="1"/>
    <xf numFmtId="0" fontId="1" fillId="0" borderId="0" xfId="0" applyFont="1" applyBorder="1"/>
    <xf numFmtId="44" fontId="1" fillId="0" borderId="0" xfId="1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6" fillId="0" borderId="4" xfId="0" applyFont="1" applyBorder="1"/>
    <xf numFmtId="0" fontId="7" fillId="0" borderId="6" xfId="0" applyFont="1" applyBorder="1"/>
    <xf numFmtId="44" fontId="1" fillId="0" borderId="0" xfId="0" applyNumberFormat="1" applyFont="1" applyBorder="1"/>
    <xf numFmtId="44" fontId="1" fillId="0" borderId="1" xfId="0" applyNumberFormat="1" applyFont="1" applyBorder="1"/>
    <xf numFmtId="44" fontId="1" fillId="0" borderId="0" xfId="0" applyNumberFormat="1" applyFont="1"/>
    <xf numFmtId="0" fontId="7" fillId="0" borderId="3" xfId="0" applyFont="1" applyBorder="1"/>
    <xf numFmtId="44" fontId="1" fillId="0" borderId="7" xfId="0" applyNumberFormat="1" applyFont="1" applyBorder="1"/>
    <xf numFmtId="44" fontId="1" fillId="0" borderId="6" xfId="1" applyFont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7D"/>
      <color rgb="FFC4A7FF"/>
      <color rgb="FFFF99FF"/>
      <color rgb="FFB6DF89"/>
      <color rgb="FF85A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702B-3B30-4336-BE9A-25DFA8A6A0DE}">
  <dimension ref="A1:P115"/>
  <sheetViews>
    <sheetView tabSelected="1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J112" sqref="J112"/>
    </sheetView>
  </sheetViews>
  <sheetFormatPr defaultColWidth="12.5703125" defaultRowHeight="15" x14ac:dyDescent="0.25"/>
  <cols>
    <col min="1" max="1" width="12.5703125" style="32"/>
    <col min="2" max="2" width="22.140625" style="2" customWidth="1"/>
    <col min="3" max="13" width="11.28515625" style="2" customWidth="1"/>
    <col min="14" max="16" width="14" style="2" customWidth="1"/>
    <col min="17" max="16384" width="12.5703125" style="2"/>
  </cols>
  <sheetData>
    <row r="1" spans="1:16" x14ac:dyDescent="0.25">
      <c r="A1" s="1" t="s">
        <v>0</v>
      </c>
      <c r="B1" s="1"/>
      <c r="D1" s="3"/>
      <c r="E1" s="3"/>
      <c r="G1" s="3"/>
      <c r="H1" s="3"/>
      <c r="I1" s="3"/>
      <c r="N1" s="3"/>
    </row>
    <row r="2" spans="1:16" x14ac:dyDescent="0.25">
      <c r="A2" s="4"/>
      <c r="B2" s="4"/>
      <c r="D2" s="3"/>
      <c r="E2" s="3"/>
      <c r="G2" s="3"/>
      <c r="H2" s="3"/>
      <c r="I2" s="3"/>
      <c r="N2" s="3"/>
    </row>
    <row r="3" spans="1:16" ht="60" x14ac:dyDescent="0.25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8" t="s">
        <v>7</v>
      </c>
      <c r="H3" s="8" t="s">
        <v>8</v>
      </c>
      <c r="I3" s="8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9"/>
      <c r="P3" s="6" t="s">
        <v>15</v>
      </c>
    </row>
    <row r="4" spans="1:16" x14ac:dyDescent="0.25">
      <c r="A4" s="10">
        <v>2019</v>
      </c>
      <c r="B4" s="6"/>
      <c r="C4" s="6"/>
      <c r="D4" s="11" t="s">
        <v>16</v>
      </c>
      <c r="E4" s="7"/>
      <c r="F4" s="6"/>
      <c r="G4" s="7"/>
      <c r="H4" s="7"/>
      <c r="I4" s="7" t="s">
        <v>17</v>
      </c>
      <c r="J4" s="6"/>
      <c r="K4" s="6"/>
      <c r="L4" s="6" t="s">
        <v>18</v>
      </c>
      <c r="M4" s="6" t="s">
        <v>19</v>
      </c>
      <c r="N4" s="7"/>
      <c r="O4" s="6" t="s">
        <v>20</v>
      </c>
      <c r="P4" s="12">
        <v>1387.44</v>
      </c>
    </row>
    <row r="5" spans="1:16" x14ac:dyDescent="0.25">
      <c r="A5" s="13"/>
      <c r="B5" s="14"/>
      <c r="C5" s="14"/>
      <c r="D5" s="15"/>
      <c r="E5" s="15"/>
      <c r="F5" s="14"/>
      <c r="G5" s="15"/>
      <c r="H5" s="15"/>
      <c r="I5" s="15"/>
      <c r="J5" s="14"/>
      <c r="K5" s="14"/>
      <c r="L5" s="14"/>
      <c r="M5" s="14"/>
      <c r="N5" s="15"/>
      <c r="O5" s="14"/>
      <c r="P5" s="14"/>
    </row>
    <row r="6" spans="1:16" x14ac:dyDescent="0.25">
      <c r="A6" s="16">
        <v>43466</v>
      </c>
      <c r="B6" s="17" t="s">
        <v>21</v>
      </c>
      <c r="C6" s="18"/>
      <c r="D6" s="18"/>
      <c r="E6" s="18">
        <v>9.9499999999999993</v>
      </c>
      <c r="F6" s="18"/>
      <c r="G6" s="18"/>
      <c r="H6" s="18"/>
      <c r="I6" s="18"/>
      <c r="J6" s="18"/>
      <c r="K6" s="18"/>
      <c r="L6" s="18"/>
      <c r="M6" s="18"/>
      <c r="N6" s="18"/>
      <c r="O6" s="18">
        <f t="shared" ref="O6:O66" si="0">C6+D6-SUM(E6:N6)</f>
        <v>-9.9499999999999993</v>
      </c>
      <c r="P6" s="18">
        <f>P4+O6</f>
        <v>1377.49</v>
      </c>
    </row>
    <row r="7" spans="1:16" x14ac:dyDescent="0.25">
      <c r="A7" s="16">
        <v>43490</v>
      </c>
      <c r="B7" s="17" t="s">
        <v>22</v>
      </c>
      <c r="C7" s="18"/>
      <c r="D7" s="18"/>
      <c r="E7" s="18"/>
      <c r="F7" s="18"/>
      <c r="G7" s="18"/>
      <c r="H7" s="18"/>
      <c r="I7" s="18">
        <v>100</v>
      </c>
      <c r="J7" s="18"/>
      <c r="K7" s="18"/>
      <c r="L7" s="18"/>
      <c r="M7" s="18"/>
      <c r="N7" s="18"/>
      <c r="O7" s="18">
        <f t="shared" si="0"/>
        <v>-100</v>
      </c>
      <c r="P7" s="18">
        <f>P6+O7</f>
        <v>1277.49</v>
      </c>
    </row>
    <row r="8" spans="1:16" x14ac:dyDescent="0.25">
      <c r="A8" s="16">
        <v>43496</v>
      </c>
      <c r="B8" s="17" t="s">
        <v>23</v>
      </c>
      <c r="C8" s="18">
        <v>25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>
        <f t="shared" si="0"/>
        <v>25</v>
      </c>
      <c r="P8" s="18">
        <f t="shared" ref="P8:P66" si="1">P7+O8</f>
        <v>1302.49</v>
      </c>
    </row>
    <row r="9" spans="1:16" x14ac:dyDescent="0.25">
      <c r="A9" s="16">
        <v>43497</v>
      </c>
      <c r="B9" s="17" t="s">
        <v>24</v>
      </c>
      <c r="C9" s="18"/>
      <c r="D9" s="18"/>
      <c r="E9" s="18">
        <v>9.9499999999999993</v>
      </c>
      <c r="F9" s="18"/>
      <c r="G9" s="18"/>
      <c r="H9" s="18"/>
      <c r="I9" s="18"/>
      <c r="J9" s="18"/>
      <c r="K9" s="18"/>
      <c r="L9" s="18"/>
      <c r="M9" s="18"/>
      <c r="N9" s="18"/>
      <c r="O9" s="18">
        <f t="shared" si="0"/>
        <v>-9.9499999999999993</v>
      </c>
      <c r="P9" s="18">
        <f t="shared" si="1"/>
        <v>1292.54</v>
      </c>
    </row>
    <row r="10" spans="1:16" x14ac:dyDescent="0.25">
      <c r="A10" s="16">
        <v>43500</v>
      </c>
      <c r="B10" s="17" t="s">
        <v>25</v>
      </c>
      <c r="C10" s="18">
        <v>1510.5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>
        <f t="shared" si="0"/>
        <v>1510.5</v>
      </c>
      <c r="P10" s="18">
        <f t="shared" si="1"/>
        <v>2803.04</v>
      </c>
    </row>
    <row r="11" spans="1:16" x14ac:dyDescent="0.25">
      <c r="A11" s="16">
        <v>43504</v>
      </c>
      <c r="B11" s="17" t="s">
        <v>23</v>
      </c>
      <c r="C11" s="18">
        <v>200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>
        <f t="shared" si="0"/>
        <v>200</v>
      </c>
      <c r="P11" s="18">
        <f t="shared" si="1"/>
        <v>3003.04</v>
      </c>
    </row>
    <row r="12" spans="1:16" x14ac:dyDescent="0.25">
      <c r="A12" s="16">
        <v>43514</v>
      </c>
      <c r="B12" s="17" t="s">
        <v>23</v>
      </c>
      <c r="C12" s="18">
        <v>25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f t="shared" si="0"/>
        <v>25</v>
      </c>
      <c r="P12" s="18">
        <f t="shared" si="1"/>
        <v>3028.04</v>
      </c>
    </row>
    <row r="13" spans="1:16" x14ac:dyDescent="0.25">
      <c r="A13" s="16">
        <v>44245</v>
      </c>
      <c r="B13" s="17" t="s">
        <v>23</v>
      </c>
      <c r="C13" s="18">
        <v>300</v>
      </c>
      <c r="D13" s="18"/>
      <c r="E13" s="18"/>
      <c r="F13" s="18"/>
      <c r="G13" s="19"/>
      <c r="H13" s="19"/>
      <c r="I13" s="19"/>
      <c r="J13" s="18"/>
      <c r="K13" s="18"/>
      <c r="L13" s="18"/>
      <c r="M13" s="18"/>
      <c r="N13" s="18"/>
      <c r="O13" s="18">
        <f t="shared" si="0"/>
        <v>300</v>
      </c>
      <c r="P13" s="18">
        <f t="shared" si="1"/>
        <v>3328.04</v>
      </c>
    </row>
    <row r="14" spans="1:16" x14ac:dyDescent="0.25">
      <c r="A14" s="16">
        <v>43514</v>
      </c>
      <c r="B14" s="17" t="s">
        <v>23</v>
      </c>
      <c r="C14" s="18">
        <v>25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>
        <f t="shared" si="0"/>
        <v>25</v>
      </c>
      <c r="P14" s="18">
        <f t="shared" si="1"/>
        <v>3353.04</v>
      </c>
    </row>
    <row r="15" spans="1:16" x14ac:dyDescent="0.25">
      <c r="A15" s="16">
        <v>43516</v>
      </c>
      <c r="B15" s="17" t="s">
        <v>23</v>
      </c>
      <c r="C15" s="18">
        <v>15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f t="shared" si="0"/>
        <v>15</v>
      </c>
      <c r="P15" s="18">
        <f t="shared" si="1"/>
        <v>3368.04</v>
      </c>
    </row>
    <row r="16" spans="1:16" x14ac:dyDescent="0.25">
      <c r="A16" s="16">
        <v>43517</v>
      </c>
      <c r="B16" s="17" t="s">
        <v>22</v>
      </c>
      <c r="C16" s="18"/>
      <c r="D16" s="18"/>
      <c r="E16" s="18"/>
      <c r="F16" s="18"/>
      <c r="G16" s="18"/>
      <c r="H16" s="18"/>
      <c r="I16" s="18">
        <v>350</v>
      </c>
      <c r="J16" s="18"/>
      <c r="K16" s="18"/>
      <c r="L16" s="18"/>
      <c r="M16" s="18"/>
      <c r="N16" s="18"/>
      <c r="O16" s="18">
        <f t="shared" si="0"/>
        <v>-350</v>
      </c>
      <c r="P16" s="18">
        <f t="shared" si="1"/>
        <v>3018.04</v>
      </c>
    </row>
    <row r="17" spans="1:16" x14ac:dyDescent="0.25">
      <c r="A17" s="16">
        <v>43517</v>
      </c>
      <c r="B17" s="17" t="s">
        <v>23</v>
      </c>
      <c r="C17" s="19">
        <v>300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 t="shared" si="0"/>
        <v>300</v>
      </c>
      <c r="P17" s="18">
        <f t="shared" si="1"/>
        <v>3318.04</v>
      </c>
    </row>
    <row r="18" spans="1:16" x14ac:dyDescent="0.25">
      <c r="A18" s="16">
        <v>43521</v>
      </c>
      <c r="B18" s="17" t="s">
        <v>23</v>
      </c>
      <c r="C18" s="18">
        <v>50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si="0"/>
        <v>50</v>
      </c>
      <c r="P18" s="18">
        <f t="shared" si="1"/>
        <v>3368.04</v>
      </c>
    </row>
    <row r="19" spans="1:16" x14ac:dyDescent="0.25">
      <c r="A19" s="16">
        <v>43525</v>
      </c>
      <c r="B19" s="17" t="s">
        <v>25</v>
      </c>
      <c r="C19" s="18">
        <v>133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0"/>
        <v>133</v>
      </c>
      <c r="P19" s="18">
        <f t="shared" si="1"/>
        <v>3501.04</v>
      </c>
    </row>
    <row r="20" spans="1:16" x14ac:dyDescent="0.25">
      <c r="A20" s="16">
        <v>43525</v>
      </c>
      <c r="B20" s="17" t="s">
        <v>26</v>
      </c>
      <c r="C20" s="20"/>
      <c r="D20" s="18"/>
      <c r="E20" s="18">
        <v>9.9499999999999993</v>
      </c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0"/>
        <v>-9.9499999999999993</v>
      </c>
      <c r="P20" s="18">
        <f t="shared" si="1"/>
        <v>3491.09</v>
      </c>
    </row>
    <row r="21" spans="1:16" x14ac:dyDescent="0.25">
      <c r="A21" s="16">
        <v>43530</v>
      </c>
      <c r="B21" s="17" t="s">
        <v>23</v>
      </c>
      <c r="C21" s="18">
        <v>4000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>
        <f t="shared" si="0"/>
        <v>4000</v>
      </c>
      <c r="P21" s="18">
        <f t="shared" si="1"/>
        <v>7491.09</v>
      </c>
    </row>
    <row r="22" spans="1:16" x14ac:dyDescent="0.25">
      <c r="A22" s="16">
        <v>44262</v>
      </c>
      <c r="B22" s="17" t="s">
        <v>27</v>
      </c>
      <c r="C22" s="18">
        <v>500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>
        <v>500</v>
      </c>
      <c r="O22" s="18">
        <f t="shared" si="0"/>
        <v>0</v>
      </c>
      <c r="P22" s="18">
        <f t="shared" si="1"/>
        <v>7491.09</v>
      </c>
    </row>
    <row r="23" spans="1:16" x14ac:dyDescent="0.25">
      <c r="A23" s="16">
        <v>43532</v>
      </c>
      <c r="B23" s="17" t="s">
        <v>28</v>
      </c>
      <c r="C23" s="18"/>
      <c r="D23" s="18"/>
      <c r="E23" s="18"/>
      <c r="F23" s="18"/>
      <c r="G23" s="18"/>
      <c r="H23" s="18">
        <v>500</v>
      </c>
      <c r="I23" s="18"/>
      <c r="J23" s="18"/>
      <c r="K23" s="18"/>
      <c r="L23" s="18"/>
      <c r="M23" s="18"/>
      <c r="N23" s="18">
        <v>-500</v>
      </c>
      <c r="O23" s="18">
        <f t="shared" si="0"/>
        <v>0</v>
      </c>
      <c r="P23" s="18">
        <f t="shared" si="1"/>
        <v>7491.09</v>
      </c>
    </row>
    <row r="24" spans="1:16" x14ac:dyDescent="0.25">
      <c r="A24" s="16">
        <v>43535</v>
      </c>
      <c r="B24" s="17" t="s">
        <v>29</v>
      </c>
      <c r="C24" s="18"/>
      <c r="D24" s="18"/>
      <c r="E24" s="18"/>
      <c r="F24" s="18"/>
      <c r="G24" s="18"/>
      <c r="H24" s="18"/>
      <c r="I24" s="18">
        <v>2769.2</v>
      </c>
      <c r="J24" s="18"/>
      <c r="K24" s="18"/>
      <c r="L24" s="18"/>
      <c r="M24" s="18"/>
      <c r="N24" s="18"/>
      <c r="O24" s="18">
        <f t="shared" si="0"/>
        <v>-2769.2</v>
      </c>
      <c r="P24" s="18">
        <f t="shared" si="1"/>
        <v>4721.8900000000003</v>
      </c>
    </row>
    <row r="25" spans="1:16" x14ac:dyDescent="0.25">
      <c r="A25" s="16">
        <v>43509</v>
      </c>
      <c r="B25" s="17" t="s">
        <v>30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>
        <v>500</v>
      </c>
      <c r="N25" s="18"/>
      <c r="O25" s="18">
        <f t="shared" si="0"/>
        <v>-500</v>
      </c>
      <c r="P25" s="18">
        <f t="shared" si="1"/>
        <v>4221.8900000000003</v>
      </c>
    </row>
    <row r="26" spans="1:16" x14ac:dyDescent="0.25">
      <c r="A26" s="16">
        <v>43543</v>
      </c>
      <c r="B26" s="17" t="s">
        <v>27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>
        <v>4000</v>
      </c>
      <c r="O26" s="18">
        <f t="shared" si="0"/>
        <v>-4000</v>
      </c>
      <c r="P26" s="18">
        <f t="shared" si="1"/>
        <v>221.89000000000033</v>
      </c>
    </row>
    <row r="27" spans="1:16" x14ac:dyDescent="0.25">
      <c r="A27" s="16">
        <v>43551</v>
      </c>
      <c r="B27" s="17" t="s">
        <v>31</v>
      </c>
      <c r="C27" s="18"/>
      <c r="D27" s="18"/>
      <c r="E27" s="18"/>
      <c r="F27" s="18"/>
      <c r="G27" s="18"/>
      <c r="H27" s="18"/>
      <c r="I27" s="18">
        <v>210</v>
      </c>
      <c r="J27" s="18"/>
      <c r="K27" s="18"/>
      <c r="L27" s="18"/>
      <c r="M27" s="18"/>
      <c r="N27" s="18">
        <v>-210</v>
      </c>
      <c r="O27" s="18">
        <f t="shared" si="0"/>
        <v>0</v>
      </c>
      <c r="P27" s="18">
        <f t="shared" si="1"/>
        <v>221.89000000000033</v>
      </c>
    </row>
    <row r="28" spans="1:16" x14ac:dyDescent="0.25">
      <c r="A28" s="16">
        <v>43552</v>
      </c>
      <c r="B28" s="17" t="s">
        <v>32</v>
      </c>
      <c r="C28" s="19"/>
      <c r="D28" s="18"/>
      <c r="E28" s="18"/>
      <c r="F28" s="18"/>
      <c r="G28" s="18"/>
      <c r="H28" s="18"/>
      <c r="I28" s="18"/>
      <c r="J28" s="18">
        <v>13.38</v>
      </c>
      <c r="K28" s="18"/>
      <c r="L28" s="18"/>
      <c r="M28" s="18"/>
      <c r="N28" s="18">
        <v>-13.38</v>
      </c>
      <c r="O28" s="18">
        <f t="shared" si="0"/>
        <v>0</v>
      </c>
      <c r="P28" s="18">
        <f t="shared" si="1"/>
        <v>221.89000000000033</v>
      </c>
    </row>
    <row r="29" spans="1:16" x14ac:dyDescent="0.25">
      <c r="A29" s="16">
        <v>43552</v>
      </c>
      <c r="B29" s="17" t="s">
        <v>31</v>
      </c>
      <c r="C29" s="18"/>
      <c r="D29" s="18"/>
      <c r="E29" s="18"/>
      <c r="F29" s="18"/>
      <c r="G29" s="18"/>
      <c r="H29" s="18">
        <v>155</v>
      </c>
      <c r="I29" s="18"/>
      <c r="J29" s="18"/>
      <c r="K29" s="18"/>
      <c r="L29" s="18"/>
      <c r="M29" s="18"/>
      <c r="N29" s="18"/>
      <c r="O29" s="18">
        <f t="shared" si="0"/>
        <v>-155</v>
      </c>
      <c r="P29" s="18">
        <f t="shared" si="1"/>
        <v>66.890000000000327</v>
      </c>
    </row>
    <row r="30" spans="1:16" x14ac:dyDescent="0.25">
      <c r="A30" s="16">
        <v>43556</v>
      </c>
      <c r="B30" s="17" t="s">
        <v>33</v>
      </c>
      <c r="C30" s="18"/>
      <c r="D30" s="18"/>
      <c r="E30" s="18">
        <v>9.9499999999999993</v>
      </c>
      <c r="F30" s="18"/>
      <c r="G30" s="18"/>
      <c r="H30" s="18"/>
      <c r="I30" s="18"/>
      <c r="J30" s="18"/>
      <c r="K30" s="18"/>
      <c r="L30" s="18"/>
      <c r="M30" s="18"/>
      <c r="N30" s="18"/>
      <c r="O30" s="18">
        <f t="shared" si="0"/>
        <v>-9.9499999999999993</v>
      </c>
      <c r="P30" s="18">
        <f t="shared" si="1"/>
        <v>56.940000000000325</v>
      </c>
    </row>
    <row r="31" spans="1:16" x14ac:dyDescent="0.25">
      <c r="A31" s="16">
        <v>43559</v>
      </c>
      <c r="B31" s="17" t="s">
        <v>25</v>
      </c>
      <c r="C31" s="18">
        <v>47.5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>
        <f t="shared" si="0"/>
        <v>47.5</v>
      </c>
      <c r="P31" s="18">
        <f t="shared" si="1"/>
        <v>104.44000000000032</v>
      </c>
    </row>
    <row r="32" spans="1:16" x14ac:dyDescent="0.25">
      <c r="A32" s="16">
        <v>43578</v>
      </c>
      <c r="B32" s="17" t="s">
        <v>34</v>
      </c>
      <c r="C32" s="18"/>
      <c r="D32" s="18"/>
      <c r="E32" s="18"/>
      <c r="F32" s="18"/>
      <c r="G32" s="18"/>
      <c r="H32" s="18">
        <v>237.52</v>
      </c>
      <c r="I32" s="18"/>
      <c r="J32" s="18"/>
      <c r="K32" s="18"/>
      <c r="L32" s="18"/>
      <c r="M32" s="18"/>
      <c r="N32" s="18">
        <v>-237.52</v>
      </c>
      <c r="O32" s="18">
        <f t="shared" si="0"/>
        <v>0</v>
      </c>
      <c r="P32" s="18">
        <f t="shared" si="1"/>
        <v>104.44000000000032</v>
      </c>
    </row>
    <row r="33" spans="1:16" x14ac:dyDescent="0.25">
      <c r="A33" s="13">
        <v>44310</v>
      </c>
      <c r="B33" s="17" t="s">
        <v>35</v>
      </c>
      <c r="C33" s="18"/>
      <c r="D33" s="18"/>
      <c r="E33" s="18"/>
      <c r="F33" s="18"/>
      <c r="G33" s="18"/>
      <c r="H33" s="18">
        <v>5.95</v>
      </c>
      <c r="I33" s="18"/>
      <c r="J33" s="18"/>
      <c r="K33" s="18"/>
      <c r="L33" s="18"/>
      <c r="M33" s="18"/>
      <c r="N33" s="18">
        <v>-5.95</v>
      </c>
      <c r="O33" s="18">
        <f t="shared" si="0"/>
        <v>0</v>
      </c>
      <c r="P33" s="18">
        <f t="shared" si="1"/>
        <v>104.44000000000032</v>
      </c>
    </row>
    <row r="34" spans="1:16" x14ac:dyDescent="0.25">
      <c r="A34" s="13">
        <v>43579</v>
      </c>
      <c r="B34" s="17" t="s">
        <v>36</v>
      </c>
      <c r="C34" s="18"/>
      <c r="D34" s="18"/>
      <c r="E34" s="18"/>
      <c r="F34" s="18"/>
      <c r="G34" s="18"/>
      <c r="H34" s="18">
        <v>52.42</v>
      </c>
      <c r="I34" s="18"/>
      <c r="J34" s="18"/>
      <c r="K34" s="18"/>
      <c r="L34" s="18"/>
      <c r="M34" s="18"/>
      <c r="N34" s="18">
        <v>-52.42</v>
      </c>
      <c r="O34" s="18">
        <f t="shared" si="0"/>
        <v>0</v>
      </c>
      <c r="P34" s="18">
        <f t="shared" si="1"/>
        <v>104.44000000000032</v>
      </c>
    </row>
    <row r="35" spans="1:16" x14ac:dyDescent="0.25">
      <c r="A35" s="13">
        <v>43579</v>
      </c>
      <c r="B35" s="17" t="s">
        <v>37</v>
      </c>
      <c r="C35" s="18"/>
      <c r="D35" s="18"/>
      <c r="E35" s="18"/>
      <c r="F35" s="18"/>
      <c r="G35" s="18"/>
      <c r="H35" s="18">
        <v>201.64</v>
      </c>
      <c r="I35" s="18"/>
      <c r="J35" s="18"/>
      <c r="K35" s="18"/>
      <c r="L35" s="18"/>
      <c r="M35" s="18"/>
      <c r="N35" s="18">
        <v>-201.64</v>
      </c>
      <c r="O35" s="18">
        <f t="shared" si="0"/>
        <v>0</v>
      </c>
      <c r="P35" s="18">
        <f t="shared" si="1"/>
        <v>104.44000000000032</v>
      </c>
    </row>
    <row r="36" spans="1:16" x14ac:dyDescent="0.25">
      <c r="A36" s="13">
        <v>43580</v>
      </c>
      <c r="B36" s="17" t="s">
        <v>38</v>
      </c>
      <c r="C36" s="18"/>
      <c r="D36" s="18"/>
      <c r="E36" s="18"/>
      <c r="F36" s="18"/>
      <c r="G36" s="18"/>
      <c r="H36" s="18">
        <v>1581.07</v>
      </c>
      <c r="I36" s="18"/>
      <c r="J36" s="18"/>
      <c r="K36" s="18"/>
      <c r="L36" s="18"/>
      <c r="M36" s="18"/>
      <c r="N36" s="18">
        <v>-1581.07</v>
      </c>
      <c r="O36" s="18">
        <f t="shared" si="0"/>
        <v>0</v>
      </c>
      <c r="P36" s="18">
        <f t="shared" si="1"/>
        <v>104.44000000000032</v>
      </c>
    </row>
    <row r="37" spans="1:16" x14ac:dyDescent="0.25">
      <c r="A37" s="13">
        <v>43584</v>
      </c>
      <c r="B37" s="17" t="s">
        <v>37</v>
      </c>
      <c r="C37" s="20"/>
      <c r="D37" s="18"/>
      <c r="E37" s="18"/>
      <c r="F37" s="18"/>
      <c r="G37" s="18"/>
      <c r="H37" s="18">
        <v>52.5</v>
      </c>
      <c r="I37" s="18"/>
      <c r="J37" s="18"/>
      <c r="K37" s="18"/>
      <c r="L37" s="18"/>
      <c r="M37" s="18"/>
      <c r="N37" s="18">
        <v>-52.5</v>
      </c>
      <c r="O37" s="18">
        <f t="shared" si="0"/>
        <v>0</v>
      </c>
      <c r="P37" s="18">
        <f t="shared" si="1"/>
        <v>104.44000000000032</v>
      </c>
    </row>
    <row r="38" spans="1:16" x14ac:dyDescent="0.25">
      <c r="A38" s="13">
        <v>43584</v>
      </c>
      <c r="B38" s="17" t="s">
        <v>37</v>
      </c>
      <c r="C38" s="18"/>
      <c r="D38" s="18"/>
      <c r="E38" s="18"/>
      <c r="F38" s="18"/>
      <c r="G38" s="18"/>
      <c r="H38" s="18">
        <v>612.9</v>
      </c>
      <c r="I38" s="18"/>
      <c r="J38" s="18"/>
      <c r="K38" s="20"/>
      <c r="L38" s="18"/>
      <c r="M38" s="18"/>
      <c r="N38" s="18">
        <v>-612.9</v>
      </c>
      <c r="O38" s="18">
        <f t="shared" si="0"/>
        <v>0</v>
      </c>
      <c r="P38" s="18">
        <f t="shared" si="1"/>
        <v>104.44000000000032</v>
      </c>
    </row>
    <row r="39" spans="1:16" x14ac:dyDescent="0.25">
      <c r="A39" s="13">
        <v>43585</v>
      </c>
      <c r="B39" s="17" t="s">
        <v>39</v>
      </c>
      <c r="C39" s="18"/>
      <c r="D39" s="18"/>
      <c r="E39" s="18"/>
      <c r="F39" s="18"/>
      <c r="G39" s="18"/>
      <c r="H39" s="18">
        <v>237.52</v>
      </c>
      <c r="I39" s="18"/>
      <c r="J39" s="18"/>
      <c r="K39" s="18"/>
      <c r="L39" s="18"/>
      <c r="M39" s="18"/>
      <c r="N39" s="18">
        <v>-237.52</v>
      </c>
      <c r="O39" s="18">
        <f t="shared" si="0"/>
        <v>0</v>
      </c>
      <c r="P39" s="18">
        <f t="shared" si="1"/>
        <v>104.44000000000032</v>
      </c>
    </row>
    <row r="40" spans="1:16" x14ac:dyDescent="0.25">
      <c r="A40" s="13">
        <v>43586</v>
      </c>
      <c r="B40" s="17" t="s">
        <v>40</v>
      </c>
      <c r="C40" s="18"/>
      <c r="D40" s="18"/>
      <c r="E40" s="18">
        <v>8.3000000000000007</v>
      </c>
      <c r="F40" s="18"/>
      <c r="G40" s="18"/>
      <c r="H40" s="18"/>
      <c r="I40" s="18"/>
      <c r="J40" s="18"/>
      <c r="K40" s="18"/>
      <c r="L40" s="18"/>
      <c r="M40" s="18"/>
      <c r="N40" s="18"/>
      <c r="O40" s="18">
        <f t="shared" si="0"/>
        <v>-8.3000000000000007</v>
      </c>
      <c r="P40" s="18">
        <f t="shared" si="1"/>
        <v>96.140000000000327</v>
      </c>
    </row>
    <row r="41" spans="1:16" x14ac:dyDescent="0.25">
      <c r="A41" s="13">
        <v>43586</v>
      </c>
      <c r="B41" s="17" t="s">
        <v>25</v>
      </c>
      <c r="C41" s="18">
        <f>363.1+207.14+976.19+7.02</f>
        <v>1553.45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>
        <v>1553.45</v>
      </c>
      <c r="O41" s="18">
        <f t="shared" si="0"/>
        <v>0</v>
      </c>
      <c r="P41" s="18">
        <f t="shared" si="1"/>
        <v>96.140000000000327</v>
      </c>
    </row>
    <row r="42" spans="1:16" x14ac:dyDescent="0.25">
      <c r="A42" s="13">
        <v>43586</v>
      </c>
      <c r="B42" s="17" t="s">
        <v>41</v>
      </c>
      <c r="C42" s="19"/>
      <c r="D42" s="20"/>
      <c r="E42" s="18"/>
      <c r="F42" s="18"/>
      <c r="G42" s="18">
        <v>363.1</v>
      </c>
      <c r="I42" s="18"/>
      <c r="J42" s="18"/>
      <c r="K42" s="18"/>
      <c r="L42" s="18"/>
      <c r="M42" s="18"/>
      <c r="N42" s="18">
        <v>-363.1</v>
      </c>
      <c r="O42" s="18">
        <f t="shared" si="0"/>
        <v>0</v>
      </c>
      <c r="P42" s="18">
        <f t="shared" si="1"/>
        <v>96.140000000000327</v>
      </c>
    </row>
    <row r="43" spans="1:16" x14ac:dyDescent="0.25">
      <c r="A43" s="13">
        <v>43594</v>
      </c>
      <c r="B43" s="21" t="s">
        <v>42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>
        <v>7.02</v>
      </c>
      <c r="N43" s="18">
        <v>-7.02</v>
      </c>
      <c r="O43" s="18">
        <f t="shared" si="0"/>
        <v>0</v>
      </c>
      <c r="P43" s="18">
        <f t="shared" si="1"/>
        <v>96.140000000000327</v>
      </c>
    </row>
    <row r="44" spans="1:16" x14ac:dyDescent="0.25">
      <c r="A44" s="13">
        <v>43594</v>
      </c>
      <c r="B44" s="17" t="s">
        <v>43</v>
      </c>
      <c r="C44" s="18"/>
      <c r="D44" s="18"/>
      <c r="E44" s="18"/>
      <c r="F44" s="18"/>
      <c r="G44" s="18">
        <v>976.19</v>
      </c>
      <c r="H44" s="18"/>
      <c r="I44" s="18"/>
      <c r="J44" s="18"/>
      <c r="K44" s="18"/>
      <c r="L44" s="18"/>
      <c r="M44" s="18"/>
      <c r="N44" s="18">
        <v>-976.19</v>
      </c>
      <c r="O44" s="18">
        <f t="shared" si="0"/>
        <v>0</v>
      </c>
      <c r="P44" s="18">
        <f t="shared" si="1"/>
        <v>96.140000000000327</v>
      </c>
    </row>
    <row r="45" spans="1:16" x14ac:dyDescent="0.25">
      <c r="A45" s="13">
        <v>43595</v>
      </c>
      <c r="B45" s="17" t="s">
        <v>43</v>
      </c>
      <c r="C45" s="18"/>
      <c r="D45" s="18"/>
      <c r="E45" s="18"/>
      <c r="F45" s="18"/>
      <c r="G45" s="18">
        <v>207.14</v>
      </c>
      <c r="H45" s="18"/>
      <c r="I45" s="18"/>
      <c r="J45" s="18"/>
      <c r="K45" s="18"/>
      <c r="L45" s="18"/>
      <c r="M45" s="18"/>
      <c r="N45" s="18">
        <v>-207.14</v>
      </c>
      <c r="O45" s="18">
        <f t="shared" si="0"/>
        <v>0</v>
      </c>
      <c r="P45" s="18">
        <f t="shared" si="1"/>
        <v>96.140000000000327</v>
      </c>
    </row>
    <row r="46" spans="1:16" x14ac:dyDescent="0.25">
      <c r="A46" s="13">
        <v>43596</v>
      </c>
      <c r="B46" s="17" t="s">
        <v>44</v>
      </c>
      <c r="C46" s="18"/>
      <c r="D46" s="18"/>
      <c r="E46" s="18"/>
      <c r="F46" s="18"/>
      <c r="G46" s="18"/>
      <c r="H46" s="18">
        <v>119.05</v>
      </c>
      <c r="I46" s="18"/>
      <c r="J46" s="18"/>
      <c r="K46" s="18"/>
      <c r="L46" s="18"/>
      <c r="M46" s="18"/>
      <c r="N46" s="18">
        <v>-119.05</v>
      </c>
      <c r="O46" s="18">
        <f t="shared" si="0"/>
        <v>0</v>
      </c>
      <c r="P46" s="18">
        <f t="shared" si="1"/>
        <v>96.140000000000327</v>
      </c>
    </row>
    <row r="47" spans="1:16" x14ac:dyDescent="0.25">
      <c r="A47" s="13">
        <v>43597</v>
      </c>
      <c r="B47" s="17" t="s">
        <v>45</v>
      </c>
      <c r="C47" s="18"/>
      <c r="D47" s="18"/>
      <c r="E47" s="18"/>
      <c r="F47" s="18"/>
      <c r="G47" s="18"/>
      <c r="H47" s="18">
        <v>297.62</v>
      </c>
      <c r="I47" s="18"/>
      <c r="J47" s="18"/>
      <c r="K47" s="18"/>
      <c r="L47" s="18"/>
      <c r="M47" s="18"/>
      <c r="N47" s="18">
        <v>-297.62</v>
      </c>
      <c r="O47" s="18">
        <f t="shared" si="0"/>
        <v>0</v>
      </c>
      <c r="P47" s="18">
        <f t="shared" si="1"/>
        <v>96.140000000000327</v>
      </c>
    </row>
    <row r="48" spans="1:16" x14ac:dyDescent="0.25">
      <c r="A48" s="13">
        <v>43598</v>
      </c>
      <c r="B48" s="17" t="s">
        <v>46</v>
      </c>
      <c r="C48" s="18">
        <f>97.77+550</f>
        <v>647.77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>
        <v>647.77</v>
      </c>
      <c r="O48" s="18">
        <f t="shared" si="0"/>
        <v>0</v>
      </c>
      <c r="P48" s="18">
        <f t="shared" si="1"/>
        <v>96.140000000000327</v>
      </c>
    </row>
    <row r="49" spans="1:16" x14ac:dyDescent="0.25">
      <c r="A49" s="13">
        <v>43599</v>
      </c>
      <c r="B49" s="17" t="s">
        <v>47</v>
      </c>
      <c r="C49" s="18"/>
      <c r="D49" s="18"/>
      <c r="E49" s="18"/>
      <c r="F49" s="18"/>
      <c r="G49" s="18"/>
      <c r="H49" s="18">
        <v>476.2</v>
      </c>
      <c r="I49" s="18"/>
      <c r="J49" s="18"/>
      <c r="K49" s="18"/>
      <c r="L49" s="18"/>
      <c r="M49" s="18"/>
      <c r="N49" s="18">
        <v>-476.2</v>
      </c>
      <c r="O49" s="18">
        <f t="shared" si="0"/>
        <v>0</v>
      </c>
      <c r="P49" s="18">
        <f t="shared" si="1"/>
        <v>96.140000000000327</v>
      </c>
    </row>
    <row r="50" spans="1:16" x14ac:dyDescent="0.25">
      <c r="A50" s="13">
        <v>43600</v>
      </c>
      <c r="B50" s="17" t="s">
        <v>48</v>
      </c>
      <c r="C50" s="18"/>
      <c r="D50" s="18"/>
      <c r="E50" s="18"/>
      <c r="F50" s="18"/>
      <c r="G50" s="18"/>
      <c r="H50" s="18">
        <v>550</v>
      </c>
      <c r="I50" s="18"/>
      <c r="J50" s="18"/>
      <c r="K50" s="18"/>
      <c r="L50" s="18"/>
      <c r="M50" s="18"/>
      <c r="N50" s="18">
        <v>-550</v>
      </c>
      <c r="O50" s="18">
        <f t="shared" si="0"/>
        <v>0</v>
      </c>
      <c r="P50" s="18">
        <f t="shared" si="1"/>
        <v>96.140000000000327</v>
      </c>
    </row>
    <row r="51" spans="1:16" x14ac:dyDescent="0.25">
      <c r="A51" s="13">
        <v>43617</v>
      </c>
      <c r="B51" s="17" t="s">
        <v>49</v>
      </c>
      <c r="C51" s="18"/>
      <c r="D51" s="18"/>
      <c r="E51" s="18">
        <v>11.72</v>
      </c>
      <c r="F51" s="18"/>
      <c r="G51" s="18"/>
      <c r="H51" s="18"/>
      <c r="I51" s="18"/>
      <c r="J51" s="18"/>
      <c r="K51" s="18"/>
      <c r="L51" s="18"/>
      <c r="M51" s="18"/>
      <c r="N51" s="18"/>
      <c r="O51" s="18">
        <f t="shared" si="0"/>
        <v>-11.72</v>
      </c>
      <c r="P51" s="18">
        <f t="shared" si="1"/>
        <v>84.420000000000329</v>
      </c>
    </row>
    <row r="52" spans="1:16" x14ac:dyDescent="0.25">
      <c r="A52" s="13">
        <v>43641</v>
      </c>
      <c r="B52" s="17" t="s">
        <v>32</v>
      </c>
      <c r="C52" s="18"/>
      <c r="D52" s="18"/>
      <c r="E52" s="18"/>
      <c r="F52" s="18"/>
      <c r="G52" s="18"/>
      <c r="H52" s="18">
        <v>13.38</v>
      </c>
      <c r="I52" s="18"/>
      <c r="J52" s="18"/>
      <c r="K52" s="18"/>
      <c r="L52" s="18"/>
      <c r="M52" s="18"/>
      <c r="N52" s="18"/>
      <c r="O52" s="18">
        <f t="shared" si="0"/>
        <v>-13.38</v>
      </c>
      <c r="P52" s="18">
        <f t="shared" si="1"/>
        <v>71.040000000000333</v>
      </c>
    </row>
    <row r="53" spans="1:16" x14ac:dyDescent="0.25">
      <c r="A53" s="13">
        <v>43647</v>
      </c>
      <c r="B53" s="17" t="s">
        <v>50</v>
      </c>
      <c r="C53" s="18"/>
      <c r="D53" s="18"/>
      <c r="E53" s="18">
        <v>9.9499999999999993</v>
      </c>
      <c r="F53" s="18"/>
      <c r="G53" s="18"/>
      <c r="H53" s="18"/>
      <c r="I53" s="18"/>
      <c r="J53" s="18"/>
      <c r="K53" s="18"/>
      <c r="L53" s="18"/>
      <c r="M53" s="18"/>
      <c r="N53" s="18"/>
      <c r="O53" s="18">
        <f t="shared" si="0"/>
        <v>-9.9499999999999993</v>
      </c>
      <c r="P53" s="18">
        <f t="shared" si="1"/>
        <v>61.09000000000033</v>
      </c>
    </row>
    <row r="54" spans="1:16" x14ac:dyDescent="0.25">
      <c r="A54" s="13">
        <v>43677</v>
      </c>
      <c r="B54" s="17" t="s">
        <v>23</v>
      </c>
      <c r="C54" s="18">
        <v>100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>
        <f t="shared" si="0"/>
        <v>100</v>
      </c>
      <c r="P54" s="18">
        <f t="shared" si="1"/>
        <v>161.09000000000032</v>
      </c>
    </row>
    <row r="55" spans="1:16" x14ac:dyDescent="0.25">
      <c r="A55" s="13">
        <v>43678</v>
      </c>
      <c r="B55" s="17" t="s">
        <v>51</v>
      </c>
      <c r="C55" s="18"/>
      <c r="D55" s="18"/>
      <c r="E55" s="18">
        <v>9.8000000000000007</v>
      </c>
      <c r="F55" s="18"/>
      <c r="G55" s="18"/>
      <c r="H55" s="18"/>
      <c r="I55" s="18"/>
      <c r="J55" s="18"/>
      <c r="K55" s="18"/>
      <c r="L55" s="18"/>
      <c r="M55" s="18"/>
      <c r="N55" s="18"/>
      <c r="O55" s="18">
        <f t="shared" si="0"/>
        <v>-9.8000000000000007</v>
      </c>
      <c r="P55" s="18">
        <f t="shared" si="1"/>
        <v>151.2900000000003</v>
      </c>
    </row>
    <row r="56" spans="1:16" x14ac:dyDescent="0.25">
      <c r="A56" s="13">
        <v>43709</v>
      </c>
      <c r="B56" s="17" t="s">
        <v>52</v>
      </c>
      <c r="C56" s="18"/>
      <c r="D56" s="18"/>
      <c r="E56" s="18">
        <v>9.9700000000000006</v>
      </c>
      <c r="F56" s="18"/>
      <c r="G56" s="18"/>
      <c r="H56" s="18"/>
      <c r="I56" s="18"/>
      <c r="J56" s="18"/>
      <c r="K56" s="18"/>
      <c r="L56" s="18"/>
      <c r="M56" s="18"/>
      <c r="N56" s="18"/>
      <c r="O56" s="18">
        <f t="shared" si="0"/>
        <v>-9.9700000000000006</v>
      </c>
      <c r="P56" s="18">
        <f t="shared" si="1"/>
        <v>141.32000000000031</v>
      </c>
    </row>
    <row r="57" spans="1:16" x14ac:dyDescent="0.25">
      <c r="A57" s="13">
        <v>43710</v>
      </c>
      <c r="B57" s="17" t="s">
        <v>53</v>
      </c>
      <c r="C57" s="18"/>
      <c r="D57" s="18"/>
      <c r="E57" s="18"/>
      <c r="F57" s="18"/>
      <c r="G57" s="18"/>
      <c r="H57" s="18"/>
      <c r="I57" s="18"/>
      <c r="J57" s="18"/>
      <c r="K57" s="18"/>
      <c r="L57" s="18">
        <v>169.13</v>
      </c>
      <c r="M57" s="18"/>
      <c r="N57" s="18"/>
      <c r="O57" s="18">
        <f t="shared" si="0"/>
        <v>-169.13</v>
      </c>
      <c r="P57" s="18">
        <f t="shared" si="1"/>
        <v>-27.80999999999969</v>
      </c>
    </row>
    <row r="58" spans="1:16" x14ac:dyDescent="0.25">
      <c r="A58" s="13">
        <v>43722</v>
      </c>
      <c r="B58" s="17" t="s">
        <v>23</v>
      </c>
      <c r="C58" s="18">
        <v>50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>
        <f t="shared" si="0"/>
        <v>50</v>
      </c>
      <c r="P58" s="18">
        <f t="shared" si="1"/>
        <v>22.19000000000031</v>
      </c>
    </row>
    <row r="59" spans="1:16" x14ac:dyDescent="0.25">
      <c r="A59" s="13">
        <v>43739</v>
      </c>
      <c r="B59" s="17" t="s">
        <v>54</v>
      </c>
      <c r="C59" s="18"/>
      <c r="D59" s="18"/>
      <c r="E59" s="18">
        <v>9.9499999999999993</v>
      </c>
      <c r="F59" s="18"/>
      <c r="G59" s="18"/>
      <c r="H59" s="18"/>
      <c r="I59" s="18"/>
      <c r="J59" s="18"/>
      <c r="K59" s="18"/>
      <c r="L59" s="18"/>
      <c r="M59" s="18"/>
      <c r="N59" s="18"/>
      <c r="O59" s="18">
        <f t="shared" si="0"/>
        <v>-9.9499999999999993</v>
      </c>
      <c r="P59" s="18">
        <f t="shared" si="1"/>
        <v>12.240000000000311</v>
      </c>
    </row>
    <row r="60" spans="1:16" x14ac:dyDescent="0.25">
      <c r="A60" s="13">
        <v>43770</v>
      </c>
      <c r="B60" s="17" t="s">
        <v>55</v>
      </c>
      <c r="C60" s="18"/>
      <c r="D60" s="18"/>
      <c r="E60" s="18">
        <v>9.9499999999999993</v>
      </c>
      <c r="F60" s="18"/>
      <c r="G60" s="18"/>
      <c r="H60" s="18"/>
      <c r="I60" s="18"/>
      <c r="J60" s="18"/>
      <c r="K60" s="18"/>
      <c r="L60" s="18"/>
      <c r="M60" s="18"/>
      <c r="N60" s="18"/>
      <c r="O60" s="18">
        <f t="shared" si="0"/>
        <v>-9.9499999999999993</v>
      </c>
      <c r="P60" s="18">
        <f t="shared" si="1"/>
        <v>2.2900000000003118</v>
      </c>
    </row>
    <row r="61" spans="1:16" x14ac:dyDescent="0.25">
      <c r="A61" s="13">
        <v>43786</v>
      </c>
      <c r="B61" s="17" t="s">
        <v>23</v>
      </c>
      <c r="C61" s="18">
        <v>10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>
        <f t="shared" si="0"/>
        <v>10</v>
      </c>
      <c r="P61" s="18">
        <f t="shared" si="1"/>
        <v>12.290000000000312</v>
      </c>
    </row>
    <row r="62" spans="1:16" x14ac:dyDescent="0.25">
      <c r="A62" s="13">
        <v>43794</v>
      </c>
      <c r="B62" s="17" t="s">
        <v>23</v>
      </c>
      <c r="C62" s="18">
        <v>15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>
        <f t="shared" si="0"/>
        <v>15</v>
      </c>
      <c r="P62" s="18">
        <f t="shared" si="1"/>
        <v>27.290000000000312</v>
      </c>
    </row>
    <row r="63" spans="1:16" x14ac:dyDescent="0.25">
      <c r="A63" s="13">
        <v>43794</v>
      </c>
      <c r="B63" s="17" t="s">
        <v>23</v>
      </c>
      <c r="C63" s="18">
        <v>50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>
        <f t="shared" si="0"/>
        <v>50</v>
      </c>
      <c r="P63" s="18">
        <f t="shared" si="1"/>
        <v>77.290000000000305</v>
      </c>
    </row>
    <row r="64" spans="1:16" x14ac:dyDescent="0.25">
      <c r="A64" s="13">
        <v>43796</v>
      </c>
      <c r="B64" s="17" t="s">
        <v>23</v>
      </c>
      <c r="C64" s="18">
        <v>25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>
        <f t="shared" si="0"/>
        <v>25</v>
      </c>
      <c r="P64" s="18">
        <f t="shared" si="1"/>
        <v>102.2900000000003</v>
      </c>
    </row>
    <row r="65" spans="1:16" x14ac:dyDescent="0.25">
      <c r="A65" s="13">
        <v>43800</v>
      </c>
      <c r="B65" s="17" t="s">
        <v>56</v>
      </c>
      <c r="C65" s="18"/>
      <c r="D65" s="18"/>
      <c r="E65" s="18">
        <v>9.9499999999999993</v>
      </c>
      <c r="F65" s="18"/>
      <c r="G65" s="18"/>
      <c r="H65" s="18"/>
      <c r="I65" s="18"/>
      <c r="J65" s="18"/>
      <c r="K65" s="18"/>
      <c r="L65" s="18"/>
      <c r="M65" s="18"/>
      <c r="N65" s="18"/>
      <c r="O65" s="18">
        <f t="shared" si="0"/>
        <v>-9.9499999999999993</v>
      </c>
      <c r="P65" s="18">
        <f t="shared" si="1"/>
        <v>92.340000000000302</v>
      </c>
    </row>
    <row r="66" spans="1:16" x14ac:dyDescent="0.25">
      <c r="A66" s="13">
        <v>43811</v>
      </c>
      <c r="B66" s="17" t="s">
        <v>23</v>
      </c>
      <c r="C66" s="18">
        <v>25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>
        <f t="shared" si="0"/>
        <v>25</v>
      </c>
      <c r="P66" s="18">
        <f t="shared" si="1"/>
        <v>117.3400000000003</v>
      </c>
    </row>
    <row r="67" spans="1:16" x14ac:dyDescent="0.25">
      <c r="A67" s="13"/>
      <c r="B67" s="1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x14ac:dyDescent="0.25">
      <c r="A68" s="22"/>
      <c r="B68" s="23" t="s">
        <v>57</v>
      </c>
      <c r="C68" s="24">
        <f>SUM(C6:C67)</f>
        <v>9607.2200000000012</v>
      </c>
      <c r="D68" s="24">
        <f t="shared" ref="D68:M68" si="2">SUM(D6:D67)</f>
        <v>0</v>
      </c>
      <c r="E68" s="24">
        <f t="shared" si="2"/>
        <v>119.39</v>
      </c>
      <c r="F68" s="24">
        <f t="shared" si="2"/>
        <v>0</v>
      </c>
      <c r="G68" s="24">
        <f t="shared" si="2"/>
        <v>1546.4299999999998</v>
      </c>
      <c r="H68" s="24">
        <f t="shared" si="2"/>
        <v>5092.7700000000004</v>
      </c>
      <c r="I68" s="24">
        <f t="shared" si="2"/>
        <v>3429.2</v>
      </c>
      <c r="J68" s="24">
        <f t="shared" si="2"/>
        <v>13.38</v>
      </c>
      <c r="K68" s="24">
        <f t="shared" si="2"/>
        <v>0</v>
      </c>
      <c r="L68" s="24">
        <f t="shared" si="2"/>
        <v>169.13</v>
      </c>
      <c r="M68" s="24">
        <f t="shared" si="2"/>
        <v>507.02</v>
      </c>
      <c r="N68" s="24">
        <f t="shared" ref="N68" si="3">SUM(N7:N67)</f>
        <v>0</v>
      </c>
      <c r="O68" s="24"/>
      <c r="P68" s="24">
        <f>-C68-D68+SUM(E68:M68)</f>
        <v>1270.0999999999985</v>
      </c>
    </row>
    <row r="69" spans="1:16" x14ac:dyDescent="0.25">
      <c r="A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 t="s">
        <v>58</v>
      </c>
      <c r="N69" s="26"/>
      <c r="O69" s="26">
        <f>SUM(O6:O67)</f>
        <v>-1270.1000000000006</v>
      </c>
    </row>
    <row r="70" spans="1:16" x14ac:dyDescent="0.25">
      <c r="A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7" t="s">
        <v>59</v>
      </c>
      <c r="N70" s="26"/>
      <c r="O70" s="28">
        <f>P4+O69</f>
        <v>117.33999999999946</v>
      </c>
    </row>
    <row r="71" spans="1:16" x14ac:dyDescent="0.25">
      <c r="A71" s="25"/>
      <c r="C71" s="29"/>
      <c r="D71" s="3"/>
      <c r="E71" s="3"/>
      <c r="F71" s="29"/>
      <c r="G71" s="3"/>
      <c r="H71" s="3"/>
      <c r="I71" s="3"/>
      <c r="J71" s="29"/>
      <c r="K71" s="29"/>
      <c r="L71" s="29"/>
      <c r="M71" s="27" t="s">
        <v>60</v>
      </c>
      <c r="N71" s="3"/>
      <c r="O71" s="27">
        <f>N68</f>
        <v>0</v>
      </c>
      <c r="P71" s="29"/>
    </row>
    <row r="72" spans="1:16" x14ac:dyDescent="0.25">
      <c r="A72" s="30"/>
      <c r="B72" s="31" t="s">
        <v>61</v>
      </c>
      <c r="C72" s="31"/>
      <c r="G72" s="3"/>
      <c r="H72" s="3"/>
      <c r="I72" s="3"/>
      <c r="N72" s="3"/>
    </row>
    <row r="73" spans="1:16" x14ac:dyDescent="0.25">
      <c r="G73" s="3"/>
      <c r="H73" s="3"/>
      <c r="I73" s="3"/>
      <c r="N73" s="3"/>
    </row>
    <row r="74" spans="1:16" x14ac:dyDescent="0.25">
      <c r="A74" s="33" t="s">
        <v>1</v>
      </c>
      <c r="B74" s="6" t="s">
        <v>2</v>
      </c>
      <c r="C74" s="6"/>
      <c r="D74" s="7"/>
      <c r="E74" s="7"/>
      <c r="F74" s="6" t="s">
        <v>6</v>
      </c>
      <c r="G74" s="7"/>
      <c r="H74" s="7"/>
      <c r="I74" s="7"/>
      <c r="J74" s="6"/>
      <c r="K74" s="6"/>
      <c r="L74" s="6"/>
      <c r="M74" s="6"/>
      <c r="N74" s="7" t="s">
        <v>62</v>
      </c>
      <c r="O74" s="9"/>
      <c r="P74" s="6" t="s">
        <v>63</v>
      </c>
    </row>
    <row r="75" spans="1:16" x14ac:dyDescent="0.25">
      <c r="A75" s="36">
        <v>2019</v>
      </c>
      <c r="B75" s="6"/>
      <c r="C75" s="6"/>
      <c r="D75" s="11"/>
      <c r="E75" s="7"/>
      <c r="F75" s="6"/>
      <c r="G75" s="12"/>
      <c r="H75" s="12"/>
      <c r="I75" s="12"/>
      <c r="J75" s="12"/>
      <c r="K75" s="12"/>
      <c r="L75" s="12"/>
      <c r="M75" s="12"/>
      <c r="N75" s="12"/>
      <c r="O75" s="12" t="s">
        <v>64</v>
      </c>
      <c r="P75" s="12">
        <v>1.1299999999999999</v>
      </c>
    </row>
    <row r="76" spans="1:16" x14ac:dyDescent="0.25">
      <c r="A76" s="13"/>
      <c r="B76" s="14"/>
      <c r="C76" s="14"/>
      <c r="D76" s="15"/>
      <c r="E76" s="15"/>
      <c r="F76" s="14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 x14ac:dyDescent="0.25">
      <c r="A77" s="13">
        <v>43466</v>
      </c>
      <c r="B77" s="14" t="s">
        <v>15</v>
      </c>
      <c r="C77" s="34"/>
      <c r="D77" s="15"/>
      <c r="E77" s="15"/>
      <c r="F77" s="34"/>
      <c r="G77" s="18"/>
      <c r="H77" s="18"/>
      <c r="I77" s="18"/>
      <c r="J77" s="18"/>
      <c r="K77" s="18"/>
      <c r="L77" s="18"/>
      <c r="M77" s="18"/>
      <c r="N77" s="18"/>
      <c r="O77" s="18">
        <v>0</v>
      </c>
      <c r="P77" s="18">
        <f>P75+O77</f>
        <v>1.1299999999999999</v>
      </c>
    </row>
    <row r="78" spans="1:16" x14ac:dyDescent="0.25">
      <c r="A78" s="13"/>
      <c r="B78" s="17"/>
      <c r="C78" s="14"/>
      <c r="D78" s="15"/>
      <c r="E78" s="15"/>
      <c r="F78" s="34"/>
      <c r="G78" s="18"/>
      <c r="H78" s="18"/>
      <c r="I78" s="18"/>
      <c r="J78" s="18"/>
      <c r="K78" s="18"/>
      <c r="L78" s="18"/>
      <c r="M78" s="18"/>
      <c r="N78" s="18"/>
      <c r="O78" s="18">
        <f t="shared" ref="O78:O85" si="4">SUM(C78:N78)</f>
        <v>0</v>
      </c>
      <c r="P78" s="18">
        <f>P77+O78</f>
        <v>1.1299999999999999</v>
      </c>
    </row>
    <row r="79" spans="1:16" x14ac:dyDescent="0.25">
      <c r="A79" s="13"/>
      <c r="B79" s="17"/>
      <c r="C79" s="34"/>
      <c r="D79" s="15"/>
      <c r="E79" s="15"/>
      <c r="F79" s="34"/>
      <c r="G79" s="18"/>
      <c r="H79" s="18"/>
      <c r="I79" s="18"/>
      <c r="J79" s="18"/>
      <c r="K79" s="18"/>
      <c r="L79" s="18"/>
      <c r="M79" s="18"/>
      <c r="N79" s="18"/>
      <c r="O79" s="18">
        <f t="shared" si="4"/>
        <v>0</v>
      </c>
      <c r="P79" s="18">
        <f t="shared" ref="P79:P85" si="5">P78+O79</f>
        <v>1.1299999999999999</v>
      </c>
    </row>
    <row r="80" spans="1:16" x14ac:dyDescent="0.25">
      <c r="A80" s="13"/>
      <c r="B80" s="17"/>
      <c r="C80" s="34"/>
      <c r="D80" s="15"/>
      <c r="E80" s="15"/>
      <c r="F80" s="34"/>
      <c r="G80" s="18"/>
      <c r="H80" s="18"/>
      <c r="I80" s="18"/>
      <c r="J80" s="18"/>
      <c r="K80" s="18"/>
      <c r="L80" s="18"/>
      <c r="M80" s="18"/>
      <c r="N80" s="18"/>
      <c r="O80" s="18">
        <f t="shared" si="4"/>
        <v>0</v>
      </c>
      <c r="P80" s="18">
        <f t="shared" si="5"/>
        <v>1.1299999999999999</v>
      </c>
    </row>
    <row r="81" spans="1:16" x14ac:dyDescent="0.25">
      <c r="A81" s="13"/>
      <c r="B81" s="17"/>
      <c r="C81" s="34"/>
      <c r="D81" s="15"/>
      <c r="E81" s="15"/>
      <c r="F81" s="34"/>
      <c r="G81" s="18"/>
      <c r="H81" s="18"/>
      <c r="I81" s="18"/>
      <c r="J81" s="18"/>
      <c r="K81" s="18"/>
      <c r="L81" s="18"/>
      <c r="M81" s="18"/>
      <c r="N81" s="18"/>
      <c r="O81" s="18">
        <f t="shared" si="4"/>
        <v>0</v>
      </c>
      <c r="P81" s="18">
        <f t="shared" si="5"/>
        <v>1.1299999999999999</v>
      </c>
    </row>
    <row r="82" spans="1:16" x14ac:dyDescent="0.25">
      <c r="A82" s="13"/>
      <c r="B82" s="17"/>
      <c r="C82" s="34"/>
      <c r="D82" s="15"/>
      <c r="E82" s="15"/>
      <c r="F82" s="34"/>
      <c r="G82" s="18"/>
      <c r="H82" s="18"/>
      <c r="I82" s="18"/>
      <c r="J82" s="18"/>
      <c r="K82" s="18"/>
      <c r="L82" s="18"/>
      <c r="M82" s="18"/>
      <c r="N82" s="18"/>
      <c r="O82" s="18">
        <f t="shared" si="4"/>
        <v>0</v>
      </c>
      <c r="P82" s="18">
        <f t="shared" si="5"/>
        <v>1.1299999999999999</v>
      </c>
    </row>
    <row r="83" spans="1:16" x14ac:dyDescent="0.25">
      <c r="A83" s="13"/>
      <c r="B83" s="17"/>
      <c r="C83" s="34"/>
      <c r="D83" s="15"/>
      <c r="E83" s="15"/>
      <c r="F83" s="34"/>
      <c r="G83" s="18"/>
      <c r="H83" s="18"/>
      <c r="I83" s="18"/>
      <c r="J83" s="18"/>
      <c r="K83" s="18"/>
      <c r="L83" s="18"/>
      <c r="M83" s="18"/>
      <c r="N83" s="18"/>
      <c r="O83" s="18">
        <f t="shared" si="4"/>
        <v>0</v>
      </c>
      <c r="P83" s="18">
        <f t="shared" si="5"/>
        <v>1.1299999999999999</v>
      </c>
    </row>
    <row r="84" spans="1:16" x14ac:dyDescent="0.25">
      <c r="A84" s="13"/>
      <c r="B84" s="17"/>
      <c r="C84" s="34"/>
      <c r="D84" s="15"/>
      <c r="E84" s="15"/>
      <c r="F84" s="34"/>
      <c r="G84" s="18"/>
      <c r="H84" s="18"/>
      <c r="I84" s="18"/>
      <c r="J84" s="18"/>
      <c r="K84" s="18"/>
      <c r="L84" s="18"/>
      <c r="M84" s="18"/>
      <c r="N84" s="18"/>
      <c r="O84" s="18">
        <f t="shared" si="4"/>
        <v>0</v>
      </c>
      <c r="P84" s="18">
        <f t="shared" si="5"/>
        <v>1.1299999999999999</v>
      </c>
    </row>
    <row r="85" spans="1:16" x14ac:dyDescent="0.25">
      <c r="A85" s="13"/>
      <c r="B85" s="17"/>
      <c r="C85" s="34"/>
      <c r="D85" s="15"/>
      <c r="E85" s="15"/>
      <c r="F85" s="34"/>
      <c r="G85" s="19"/>
      <c r="H85" s="19"/>
      <c r="I85" s="19"/>
      <c r="J85" s="18"/>
      <c r="K85" s="18"/>
      <c r="L85" s="18"/>
      <c r="M85" s="18"/>
      <c r="N85" s="18"/>
      <c r="O85" s="18">
        <f t="shared" si="4"/>
        <v>0</v>
      </c>
      <c r="P85" s="18">
        <f t="shared" si="5"/>
        <v>1.1299999999999999</v>
      </c>
    </row>
    <row r="86" spans="1:16" x14ac:dyDescent="0.25">
      <c r="A86" s="13"/>
      <c r="B86" s="17"/>
      <c r="C86" s="34"/>
      <c r="D86" s="15"/>
      <c r="E86" s="15"/>
      <c r="F86" s="34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 x14ac:dyDescent="0.25">
      <c r="A87" s="13"/>
      <c r="B87" s="14"/>
      <c r="C87" s="34"/>
      <c r="D87" s="15"/>
      <c r="E87" s="15"/>
      <c r="F87" s="34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 x14ac:dyDescent="0.25">
      <c r="A88" s="22"/>
      <c r="B88" s="23" t="s">
        <v>57</v>
      </c>
      <c r="C88" s="35">
        <f>SUM(C77:C87)</f>
        <v>0</v>
      </c>
      <c r="D88" s="35">
        <f t="shared" ref="D88:N88" si="6">SUM(D77:D87)</f>
        <v>0</v>
      </c>
      <c r="E88" s="35">
        <f t="shared" si="6"/>
        <v>0</v>
      </c>
      <c r="F88" s="35">
        <f t="shared" si="6"/>
        <v>0</v>
      </c>
      <c r="G88" s="24">
        <f t="shared" si="6"/>
        <v>0</v>
      </c>
      <c r="H88" s="24">
        <f t="shared" si="6"/>
        <v>0</v>
      </c>
      <c r="I88" s="24">
        <f t="shared" si="6"/>
        <v>0</v>
      </c>
      <c r="J88" s="24">
        <f t="shared" si="6"/>
        <v>0</v>
      </c>
      <c r="K88" s="24">
        <f t="shared" si="6"/>
        <v>0</v>
      </c>
      <c r="L88" s="24">
        <f t="shared" si="6"/>
        <v>0</v>
      </c>
      <c r="M88" s="24">
        <f>SUM(M77:M87)</f>
        <v>0</v>
      </c>
      <c r="N88" s="24">
        <f t="shared" si="6"/>
        <v>0</v>
      </c>
      <c r="O88" s="24"/>
      <c r="P88" s="24">
        <f>-C88-D88+SUM(E88:M88)</f>
        <v>0</v>
      </c>
    </row>
    <row r="89" spans="1:16" x14ac:dyDescent="0.25">
      <c r="A89" s="25"/>
      <c r="C89" s="29"/>
      <c r="D89" s="3"/>
      <c r="E89" s="3"/>
      <c r="F89" s="29"/>
      <c r="G89" s="26"/>
      <c r="H89" s="26"/>
      <c r="I89" s="26"/>
      <c r="J89" s="26"/>
      <c r="K89" s="26"/>
      <c r="L89" s="26"/>
      <c r="M89" s="27" t="s">
        <v>58</v>
      </c>
      <c r="N89" s="26"/>
      <c r="O89" s="26">
        <f>SUM(O77:O85)</f>
        <v>0</v>
      </c>
      <c r="P89" s="26"/>
    </row>
    <row r="90" spans="1:16" x14ac:dyDescent="0.25">
      <c r="A90" s="25"/>
      <c r="C90" s="29"/>
      <c r="D90" s="3"/>
      <c r="E90" s="3"/>
      <c r="F90" s="29"/>
      <c r="G90" s="26"/>
      <c r="H90" s="26"/>
      <c r="I90" s="26"/>
      <c r="J90" s="26"/>
      <c r="K90" s="26"/>
      <c r="L90" s="26"/>
      <c r="M90" s="27" t="s">
        <v>59</v>
      </c>
      <c r="N90" s="26"/>
      <c r="O90" s="27">
        <f>P75+O89</f>
        <v>1.1299999999999999</v>
      </c>
      <c r="P90" s="26"/>
    </row>
    <row r="91" spans="1:16" x14ac:dyDescent="0.25">
      <c r="G91" s="39"/>
      <c r="H91" s="26"/>
      <c r="I91" s="26"/>
      <c r="J91" s="26"/>
      <c r="K91" s="26"/>
      <c r="L91" s="26"/>
      <c r="M91" s="27" t="s">
        <v>60</v>
      </c>
      <c r="N91" s="26"/>
      <c r="O91" s="27">
        <f>N88</f>
        <v>0</v>
      </c>
      <c r="P91" s="26"/>
    </row>
    <row r="92" spans="1:16" ht="15.75" x14ac:dyDescent="0.25">
      <c r="C92" s="43" t="s">
        <v>65</v>
      </c>
      <c r="D92" s="37"/>
      <c r="E92" s="37"/>
      <c r="F92" s="37"/>
      <c r="G92" s="50"/>
      <c r="H92" s="26"/>
      <c r="I92" s="26"/>
      <c r="J92" s="26"/>
      <c r="K92" s="26"/>
      <c r="L92" s="26"/>
      <c r="M92" s="26"/>
      <c r="N92" s="26"/>
      <c r="O92" s="26"/>
      <c r="P92" s="26"/>
    </row>
    <row r="93" spans="1:16" x14ac:dyDescent="0.25">
      <c r="C93" s="41"/>
      <c r="D93" s="38"/>
      <c r="E93" s="42">
        <v>2019</v>
      </c>
      <c r="F93" s="42"/>
      <c r="G93" s="41"/>
      <c r="H93" s="26"/>
      <c r="I93" s="26"/>
      <c r="J93" s="26"/>
      <c r="K93" s="26"/>
      <c r="L93" s="26"/>
      <c r="M93" s="26"/>
      <c r="N93" s="26"/>
      <c r="O93" s="26"/>
      <c r="P93" s="26"/>
    </row>
    <row r="94" spans="1:16" x14ac:dyDescent="0.25">
      <c r="C94" s="41"/>
      <c r="D94" s="38"/>
      <c r="E94" s="38"/>
      <c r="F94" s="38"/>
      <c r="G94" s="41"/>
    </row>
    <row r="95" spans="1:16" x14ac:dyDescent="0.25">
      <c r="C95" s="44" t="s">
        <v>66</v>
      </c>
      <c r="D95" s="38"/>
      <c r="E95" s="38"/>
      <c r="F95" s="38"/>
      <c r="G95" s="41"/>
    </row>
    <row r="96" spans="1:16" x14ac:dyDescent="0.25">
      <c r="C96" s="41" t="s">
        <v>67</v>
      </c>
      <c r="D96" s="38"/>
      <c r="E96" s="45">
        <f>C68</f>
        <v>9607.2200000000012</v>
      </c>
      <c r="F96" s="38"/>
      <c r="G96" s="41"/>
    </row>
    <row r="97" spans="3:7" x14ac:dyDescent="0.25">
      <c r="C97" s="41" t="s">
        <v>68</v>
      </c>
      <c r="D97" s="38"/>
      <c r="E97" s="45">
        <f>D68</f>
        <v>0</v>
      </c>
      <c r="F97" s="38"/>
      <c r="G97" s="41"/>
    </row>
    <row r="98" spans="3:7" x14ac:dyDescent="0.25">
      <c r="C98" s="41"/>
      <c r="D98" s="38"/>
      <c r="E98" s="40"/>
      <c r="G98" s="41"/>
    </row>
    <row r="99" spans="3:7" x14ac:dyDescent="0.25">
      <c r="C99" s="44" t="s">
        <v>73</v>
      </c>
      <c r="D99" s="38"/>
      <c r="E99" s="38"/>
      <c r="F99" s="45">
        <f>SUM(E96:E97)</f>
        <v>9607.2200000000012</v>
      </c>
      <c r="G99" s="41"/>
    </row>
    <row r="100" spans="3:7" x14ac:dyDescent="0.25">
      <c r="C100" s="41"/>
      <c r="D100" s="38"/>
      <c r="E100" s="38"/>
      <c r="F100" s="38"/>
      <c r="G100" s="41"/>
    </row>
    <row r="101" spans="3:7" x14ac:dyDescent="0.25">
      <c r="C101" s="44" t="s">
        <v>69</v>
      </c>
      <c r="D101" s="38"/>
      <c r="E101" s="38"/>
      <c r="F101" s="38"/>
      <c r="G101" s="41"/>
    </row>
    <row r="102" spans="3:7" x14ac:dyDescent="0.25">
      <c r="C102" s="41" t="s">
        <v>5</v>
      </c>
      <c r="D102" s="38"/>
      <c r="E102" s="45">
        <f>E68</f>
        <v>119.39</v>
      </c>
      <c r="F102" s="38"/>
      <c r="G102" s="41"/>
    </row>
    <row r="103" spans="3:7" x14ac:dyDescent="0.25">
      <c r="C103" s="41" t="s">
        <v>6</v>
      </c>
      <c r="D103" s="38"/>
      <c r="E103" s="45">
        <f>F68</f>
        <v>0</v>
      </c>
      <c r="F103" s="38"/>
      <c r="G103" s="41"/>
    </row>
    <row r="104" spans="3:7" x14ac:dyDescent="0.25">
      <c r="C104" s="41" t="s">
        <v>70</v>
      </c>
      <c r="D104" s="38"/>
      <c r="E104" s="45">
        <f>G68</f>
        <v>1546.4299999999998</v>
      </c>
      <c r="F104" s="38"/>
      <c r="G104" s="41"/>
    </row>
    <row r="105" spans="3:7" x14ac:dyDescent="0.25">
      <c r="C105" s="41" t="s">
        <v>8</v>
      </c>
      <c r="D105" s="38"/>
      <c r="E105" s="45">
        <f>H68</f>
        <v>5092.7700000000004</v>
      </c>
      <c r="F105" s="38"/>
      <c r="G105" s="41"/>
    </row>
    <row r="106" spans="3:7" x14ac:dyDescent="0.25">
      <c r="C106" s="41" t="s">
        <v>71</v>
      </c>
      <c r="D106" s="38"/>
      <c r="E106" s="45">
        <f>I68</f>
        <v>3429.2</v>
      </c>
      <c r="F106" s="38"/>
      <c r="G106" s="41"/>
    </row>
    <row r="107" spans="3:7" x14ac:dyDescent="0.25">
      <c r="C107" s="41" t="s">
        <v>72</v>
      </c>
      <c r="D107" s="38"/>
      <c r="E107" s="45">
        <f>J68</f>
        <v>13.38</v>
      </c>
      <c r="F107" s="38"/>
      <c r="G107" s="41"/>
    </row>
    <row r="108" spans="3:7" x14ac:dyDescent="0.25">
      <c r="C108" s="41" t="s">
        <v>11</v>
      </c>
      <c r="D108" s="38"/>
      <c r="E108" s="45">
        <f>K68</f>
        <v>0</v>
      </c>
      <c r="F108" s="38"/>
      <c r="G108" s="41"/>
    </row>
    <row r="109" spans="3:7" x14ac:dyDescent="0.25">
      <c r="C109" s="41" t="s">
        <v>12</v>
      </c>
      <c r="D109" s="38"/>
      <c r="E109" s="45">
        <f>L68</f>
        <v>169.13</v>
      </c>
      <c r="F109" s="38"/>
      <c r="G109" s="41"/>
    </row>
    <row r="110" spans="3:7" x14ac:dyDescent="0.25">
      <c r="C110" s="41" t="s">
        <v>13</v>
      </c>
      <c r="D110" s="38"/>
      <c r="E110" s="47">
        <f>M68</f>
        <v>507.02</v>
      </c>
      <c r="F110" s="38"/>
      <c r="G110" s="41"/>
    </row>
    <row r="111" spans="3:7" x14ac:dyDescent="0.25">
      <c r="C111" s="41"/>
      <c r="D111" s="38"/>
      <c r="E111" s="46"/>
      <c r="F111" s="38"/>
      <c r="G111" s="41"/>
    </row>
    <row r="112" spans="3:7" x14ac:dyDescent="0.25">
      <c r="C112" s="44" t="s">
        <v>74</v>
      </c>
      <c r="D112" s="38"/>
      <c r="E112" s="45"/>
      <c r="F112" s="45">
        <f>SUM(E102:E110)</f>
        <v>10877.32</v>
      </c>
      <c r="G112" s="41"/>
    </row>
    <row r="113" spans="3:7" x14ac:dyDescent="0.25">
      <c r="C113" s="41"/>
      <c r="D113" s="38"/>
      <c r="E113" s="45"/>
      <c r="F113" s="38"/>
      <c r="G113" s="41"/>
    </row>
    <row r="114" spans="3:7" ht="15.75" thickBot="1" x14ac:dyDescent="0.3">
      <c r="C114" s="48" t="s">
        <v>75</v>
      </c>
      <c r="D114" s="40"/>
      <c r="E114" s="40"/>
      <c r="F114" s="49">
        <f>F99-F112</f>
        <v>-1270.0999999999985</v>
      </c>
      <c r="G114" s="41"/>
    </row>
    <row r="115" spans="3:7" ht="15.75" thickTop="1" x14ac:dyDescent="0.25">
      <c r="G115" s="38"/>
    </row>
  </sheetData>
  <mergeCells count="3">
    <mergeCell ref="A1:B2"/>
    <mergeCell ref="B72:C72"/>
    <mergeCell ref="E93:F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van der Stap</dc:creator>
  <cp:lastModifiedBy>Anja van der Stap</cp:lastModifiedBy>
  <dcterms:created xsi:type="dcterms:W3CDTF">2021-05-22T20:27:36Z</dcterms:created>
  <dcterms:modified xsi:type="dcterms:W3CDTF">2021-05-22T20:57:35Z</dcterms:modified>
</cp:coreProperties>
</file>