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nboekel/Documents/Sandra/PadiPadi Foundation/"/>
    </mc:Choice>
  </mc:AlternateContent>
  <xr:revisionPtr revIDLastSave="0" documentId="13_ncr:1_{A25074C8-DAAF-FF4D-83A6-87F8309D0A22}" xr6:coauthVersionLast="47" xr6:coauthVersionMax="47" xr10:uidLastSave="{00000000-0000-0000-0000-000000000000}"/>
  <bookViews>
    <workbookView xWindow="0" yWindow="460" windowWidth="38400" windowHeight="21080" tabRatio="500" firstSheet="2" activeTab="7" xr2:uid="{00000000-000D-0000-FFFF-FFFF00000000}"/>
  </bookViews>
  <sheets>
    <sheet name="2015" sheetId="1" r:id="rId1"/>
    <sheet name="staat van herkomst 2015" sheetId="2" r:id="rId2"/>
    <sheet name="2016" sheetId="3" r:id="rId3"/>
    <sheet name="Ovz gemaakte kosten door Sem" sheetId="6" r:id="rId4"/>
    <sheet name="staat van herkomst 2016" sheetId="5" r:id="rId5"/>
    <sheet name="2017" sheetId="4" r:id="rId6"/>
    <sheet name="staat van herkomst 2017" sheetId="7" r:id="rId7"/>
    <sheet name="2018" sheetId="8" r:id="rId8"/>
    <sheet name="staat van herkomst 2018" sheetId="9" r:id="rId9"/>
  </sheets>
  <definedNames>
    <definedName name="_xlnm.Print_Area" localSheetId="0">'2015'!$A$1:$N$55</definedName>
    <definedName name="_xlnm.Print_Area" localSheetId="2">'2016'!$A$1:$P$48</definedName>
    <definedName name="_xlnm.Print_Area" localSheetId="7">'2018'!$A$47:$P$66</definedName>
    <definedName name="_xlnm.Print_Area" localSheetId="3">'Ovz gemaakte kosten door Sem'!$A$1:$H$20</definedName>
    <definedName name="_xlnm.Print_Area" localSheetId="1">'staat van herkomst 2015'!$A$1:$F$20</definedName>
    <definedName name="_xlnm.Print_Area" localSheetId="8">'staat van herkomst 2018'!$A$1:$E$21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8" l="1"/>
  <c r="D5" i="9"/>
  <c r="D44" i="8"/>
  <c r="D6" i="9"/>
  <c r="E8" i="9"/>
  <c r="G44" i="8"/>
  <c r="D11" i="9"/>
  <c r="L44" i="8"/>
  <c r="D12" i="9"/>
  <c r="K44" i="8"/>
  <c r="D13" i="9"/>
  <c r="H44" i="8"/>
  <c r="I44" i="4"/>
  <c r="D14" i="9"/>
  <c r="J44" i="8"/>
  <c r="N44" i="8"/>
  <c r="D15" i="9"/>
  <c r="E44" i="8"/>
  <c r="F44" i="8"/>
  <c r="D16" i="9"/>
  <c r="E18" i="9"/>
  <c r="E20" i="9"/>
  <c r="P65" i="8"/>
  <c r="N64" i="8"/>
  <c r="M64" i="8"/>
  <c r="L64" i="8"/>
  <c r="K64" i="8"/>
  <c r="J64" i="8"/>
  <c r="I64" i="8"/>
  <c r="H64" i="8"/>
  <c r="G64" i="8"/>
  <c r="F64" i="8"/>
  <c r="E64" i="8"/>
  <c r="D64" i="8"/>
  <c r="C64" i="8"/>
  <c r="P61" i="8"/>
  <c r="P60" i="8"/>
  <c r="P59" i="8"/>
  <c r="P58" i="8"/>
  <c r="P57" i="8"/>
  <c r="P56" i="8"/>
  <c r="P55" i="8"/>
  <c r="P54" i="8"/>
  <c r="O54" i="8"/>
  <c r="O55" i="8"/>
  <c r="O56" i="8"/>
  <c r="O57" i="8"/>
  <c r="O58" i="8"/>
  <c r="O59" i="8"/>
  <c r="O60" i="8"/>
  <c r="O61" i="8"/>
  <c r="P45" i="8"/>
  <c r="M44" i="8"/>
  <c r="I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K44" i="4"/>
  <c r="D13" i="7"/>
  <c r="D11" i="7"/>
  <c r="D44" i="4"/>
  <c r="D6" i="7"/>
  <c r="C44" i="4"/>
  <c r="D5" i="7"/>
  <c r="E8" i="7"/>
  <c r="P44" i="3"/>
  <c r="C43" i="3"/>
  <c r="C46" i="3"/>
  <c r="P42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H14" i="6"/>
  <c r="H13" i="6"/>
  <c r="H12" i="6"/>
  <c r="H5" i="6"/>
  <c r="H11" i="6"/>
  <c r="H10" i="6"/>
  <c r="H9" i="6"/>
  <c r="H8" i="6"/>
  <c r="H7" i="6"/>
  <c r="H6" i="6"/>
  <c r="H4" i="6"/>
  <c r="H3" i="6"/>
  <c r="H16" i="6"/>
  <c r="H20" i="6"/>
  <c r="E16" i="6"/>
  <c r="E46" i="3"/>
  <c r="F66" i="3"/>
  <c r="D16" i="5"/>
  <c r="J46" i="3"/>
  <c r="N46" i="3"/>
  <c r="D15" i="5"/>
  <c r="H46" i="3"/>
  <c r="I46" i="3"/>
  <c r="D14" i="5"/>
  <c r="K46" i="3"/>
  <c r="D13" i="5"/>
  <c r="L46" i="3"/>
  <c r="D12" i="5"/>
  <c r="G46" i="3"/>
  <c r="D11" i="5"/>
  <c r="D46" i="3"/>
  <c r="D6" i="5"/>
  <c r="P54" i="4"/>
  <c r="P55" i="4"/>
  <c r="P56" i="4"/>
  <c r="P57" i="4"/>
  <c r="P58" i="4"/>
  <c r="P59" i="4"/>
  <c r="P60" i="4"/>
  <c r="P61" i="4"/>
  <c r="O66" i="4"/>
  <c r="P65" i="4"/>
  <c r="C64" i="4"/>
  <c r="D64" i="4"/>
  <c r="E64" i="4"/>
  <c r="F64" i="4"/>
  <c r="G64" i="4"/>
  <c r="H64" i="4"/>
  <c r="I64" i="4"/>
  <c r="J64" i="4"/>
  <c r="K64" i="4"/>
  <c r="L64" i="4"/>
  <c r="M64" i="4"/>
  <c r="N64" i="4"/>
  <c r="P64" i="4"/>
  <c r="O54" i="4"/>
  <c r="O55" i="4"/>
  <c r="O56" i="4"/>
  <c r="O57" i="4"/>
  <c r="O58" i="4"/>
  <c r="O59" i="4"/>
  <c r="O60" i="4"/>
  <c r="O61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O46" i="4"/>
  <c r="P45" i="4"/>
  <c r="E44" i="4"/>
  <c r="F44" i="4"/>
  <c r="D16" i="7"/>
  <c r="G44" i="4"/>
  <c r="H44" i="4"/>
  <c r="J44" i="4"/>
  <c r="L44" i="4"/>
  <c r="M44" i="4"/>
  <c r="N44" i="4"/>
  <c r="P44" i="4"/>
  <c r="D14" i="7"/>
  <c r="D15" i="7"/>
  <c r="D12" i="7"/>
  <c r="E18" i="7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N66" i="3"/>
  <c r="M66" i="3"/>
  <c r="L66" i="3"/>
  <c r="K66" i="3"/>
  <c r="J66" i="3"/>
  <c r="I66" i="3"/>
  <c r="H66" i="3"/>
  <c r="G66" i="3"/>
  <c r="E66" i="3"/>
  <c r="D66" i="3"/>
  <c r="C66" i="3"/>
  <c r="P66" i="3"/>
  <c r="P67" i="3"/>
  <c r="P56" i="3"/>
  <c r="P57" i="3"/>
  <c r="P58" i="3"/>
  <c r="P59" i="3"/>
  <c r="P60" i="3"/>
  <c r="P61" i="3"/>
  <c r="P62" i="3"/>
  <c r="P63" i="3"/>
  <c r="O68" i="3"/>
  <c r="O56" i="3"/>
  <c r="O57" i="3"/>
  <c r="O58" i="3"/>
  <c r="O59" i="3"/>
  <c r="O60" i="3"/>
  <c r="O61" i="3"/>
  <c r="O62" i="3"/>
  <c r="O63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5" i="3"/>
  <c r="N47" i="1"/>
  <c r="F46" i="3"/>
  <c r="M46" i="3"/>
  <c r="L51" i="1"/>
  <c r="G44" i="1"/>
  <c r="D11" i="2"/>
  <c r="I44" i="1"/>
  <c r="D13" i="2"/>
  <c r="C44" i="1"/>
  <c r="D5" i="2"/>
  <c r="D44" i="1"/>
  <c r="E44" i="1"/>
  <c r="F44" i="1"/>
  <c r="H44" i="1"/>
  <c r="J44" i="1"/>
  <c r="K44" i="1"/>
  <c r="L44" i="1"/>
  <c r="N44" i="1"/>
  <c r="D15" i="2"/>
  <c r="D14" i="2"/>
  <c r="D12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46" i="8"/>
  <c r="O66" i="8"/>
  <c r="P64" i="8"/>
  <c r="P44" i="8"/>
  <c r="P46" i="3"/>
  <c r="D5" i="5"/>
  <c r="E8" i="5"/>
  <c r="E18" i="5"/>
  <c r="O42" i="3"/>
  <c r="O44" i="3"/>
  <c r="O43" i="3"/>
  <c r="O45" i="3"/>
  <c r="D6" i="2"/>
  <c r="E8" i="2"/>
  <c r="E17" i="2"/>
  <c r="E20" i="7"/>
  <c r="P43" i="3"/>
  <c r="O48" i="3"/>
  <c r="P47" i="3"/>
  <c r="E19" i="2"/>
  <c r="E20" i="5"/>
</calcChain>
</file>

<file path=xl/sharedStrings.xml><?xml version="1.0" encoding="utf-8"?>
<sst xmlns="http://schemas.openxmlformats.org/spreadsheetml/2006/main" count="372" uniqueCount="178">
  <si>
    <t>Datum</t>
  </si>
  <si>
    <t>Omschrijving</t>
  </si>
  <si>
    <t>Saldo</t>
  </si>
  <si>
    <t>Overige</t>
  </si>
  <si>
    <t>uitgaven</t>
  </si>
  <si>
    <t>Mutatie</t>
  </si>
  <si>
    <t>Opbrengsten als minbedrag boeken</t>
  </si>
  <si>
    <t>Beginsaldo</t>
  </si>
  <si>
    <t>S. Conteh</t>
  </si>
  <si>
    <t>Bruggink notarissen/KvK</t>
  </si>
  <si>
    <t>KvK/inschrijfvergoeding</t>
  </si>
  <si>
    <t>Bankkosten</t>
  </si>
  <si>
    <t>E. Fest</t>
  </si>
  <si>
    <t>Rente 2e kwartaal</t>
  </si>
  <si>
    <t>Rente</t>
  </si>
  <si>
    <t>Bankkosten 2e kwartaal</t>
  </si>
  <si>
    <t>Bankkosten 26-2 t/m 31-3</t>
  </si>
  <si>
    <t>Bankkosten juli</t>
  </si>
  <si>
    <t>Rente aug</t>
  </si>
  <si>
    <t>Bankkosten aug</t>
  </si>
  <si>
    <t>Streekproduktenmarkt Boxmeer kraamhuur</t>
  </si>
  <si>
    <t>Evenementen</t>
  </si>
  <si>
    <t>vd Stad/zakken 200 st</t>
  </si>
  <si>
    <t>Rente sept</t>
  </si>
  <si>
    <t>Bankkosten sept</t>
  </si>
  <si>
    <t>evenementen</t>
  </si>
  <si>
    <t xml:space="preserve">storting opbrengst </t>
  </si>
  <si>
    <t>Boxmeer proeft</t>
  </si>
  <si>
    <t>Massage marathon Gennep</t>
  </si>
  <si>
    <t>Rommelmarkt Grave 18-10</t>
  </si>
  <si>
    <t>Gemeente Grave/leges objectvergunning</t>
  </si>
  <si>
    <t>Drukwerk</t>
  </si>
  <si>
    <t>Adriaans/2500 folders+180 visitekaartjes</t>
  </si>
  <si>
    <t>Website</t>
  </si>
  <si>
    <t>automatisering</t>
  </si>
  <si>
    <t>t/m 11-9-2016</t>
  </si>
  <si>
    <t>Kruisposten</t>
  </si>
  <si>
    <t>overboeking naar spaarrekening</t>
  </si>
  <si>
    <t>donatie via St. Geef gratis</t>
  </si>
  <si>
    <t>Bankkosten okt</t>
  </si>
  <si>
    <t>Rente okt</t>
  </si>
  <si>
    <t>Mijn.vip/domeinregistratie .com</t>
  </si>
  <si>
    <t>Mijn.vip/domeinregistratie .nl+onlinepakket</t>
  </si>
  <si>
    <t>vd Stad/zakken 200 st+folie 100</t>
  </si>
  <si>
    <t>Bankkosten nov</t>
  </si>
  <si>
    <t>Philipsen</t>
  </si>
  <si>
    <t>Verpakkingen</t>
  </si>
  <si>
    <t>Opbrengsten</t>
  </si>
  <si>
    <t>Giften</t>
  </si>
  <si>
    <t>2015</t>
  </si>
  <si>
    <t xml:space="preserve">Storting </t>
  </si>
  <si>
    <t xml:space="preserve">Eindsaldo </t>
  </si>
  <si>
    <t>Beginsaldo r.c. 301944997</t>
  </si>
  <si>
    <t>Rommelmarkt Grave 22-11</t>
  </si>
  <si>
    <t>Totalen</t>
  </si>
  <si>
    <t xml:space="preserve"> Spaarrekening 3289557340</t>
  </si>
  <si>
    <t>Financieel overzicht PadiPadi foundation 2015</t>
  </si>
  <si>
    <t>Staat van herkomst en besteding der middelen</t>
  </si>
  <si>
    <t>Giften-donaties</t>
  </si>
  <si>
    <t>Overige activiteiten</t>
  </si>
  <si>
    <t>Inkomsten</t>
  </si>
  <si>
    <t>Website-automatisering</t>
  </si>
  <si>
    <t>Rente- en bankkosten</t>
  </si>
  <si>
    <t>€</t>
  </si>
  <si>
    <t>Uitgaven</t>
  </si>
  <si>
    <t>Inkomsten minus uitgaven</t>
  </si>
  <si>
    <t>Totaal uitgaven</t>
  </si>
  <si>
    <t>Totaal inkomsten</t>
  </si>
  <si>
    <t>2016</t>
  </si>
  <si>
    <t>W. Kersten</t>
  </si>
  <si>
    <t>bankkosten december</t>
  </si>
  <si>
    <t>opbrengst Kerstmarkt</t>
  </si>
  <si>
    <t>van spaarrekening</t>
  </si>
  <si>
    <t>Horizon Shipping/container verschepen</t>
  </si>
  <si>
    <t>Joseph Turay</t>
  </si>
  <si>
    <t>Brink Group BV</t>
  </si>
  <si>
    <t>bankkosten januari</t>
  </si>
  <si>
    <t>Pressum</t>
  </si>
  <si>
    <t>Bankkosten februari</t>
  </si>
  <si>
    <t>kn verzenden</t>
  </si>
  <si>
    <t>PadiPadi foundation S.L.</t>
  </si>
  <si>
    <t>bankkosten maart</t>
  </si>
  <si>
    <t>R. Joeglal</t>
  </si>
  <si>
    <t>bankkosten april</t>
  </si>
  <si>
    <t>bankkosten mei</t>
  </si>
  <si>
    <t>Van der Stad</t>
  </si>
  <si>
    <t>Kinderdagverblijf Coccin/coccinelledag</t>
  </si>
  <si>
    <t>bankkosten juni</t>
  </si>
  <si>
    <t xml:space="preserve">container </t>
  </si>
  <si>
    <t>kn container</t>
  </si>
  <si>
    <t>TWS Rotterdam</t>
  </si>
  <si>
    <t>bankkosten juli</t>
  </si>
  <si>
    <t>D. Brugmans</t>
  </si>
  <si>
    <t>bankkosten augustus</t>
  </si>
  <si>
    <t>bankkosten september</t>
  </si>
  <si>
    <t>bankkosten oktober</t>
  </si>
  <si>
    <t>controle</t>
  </si>
  <si>
    <t>Financieel overzicht PadiPadi foundation 2016</t>
  </si>
  <si>
    <t>Rente 2015</t>
  </si>
  <si>
    <t>naar rc</t>
  </si>
  <si>
    <t>bankkosten november</t>
  </si>
  <si>
    <t>G. Wannet</t>
  </si>
  <si>
    <t>2017</t>
  </si>
  <si>
    <t>bankkosten december 2016</t>
  </si>
  <si>
    <t>bankkosten februari</t>
  </si>
  <si>
    <t>Container verzenden</t>
  </si>
  <si>
    <t>Vd Stad/puinzakken+rekwikkelfolie</t>
  </si>
  <si>
    <t>Financieel overzicht PadiPadi foundation 2017</t>
  </si>
  <si>
    <t>Naam</t>
  </si>
  <si>
    <t>Bedrag in SLL</t>
  </si>
  <si>
    <t>Onderwerp</t>
  </si>
  <si>
    <t>CMA CGM</t>
  </si>
  <si>
    <t>Nummer</t>
  </si>
  <si>
    <t>Faktuurnummer</t>
  </si>
  <si>
    <t>SLIML014170</t>
  </si>
  <si>
    <t>delivery order fee + administration fee</t>
  </si>
  <si>
    <t>SLIMC012152</t>
  </si>
  <si>
    <t>container inspection fees</t>
  </si>
  <si>
    <t>Africa Link Inspection Co. Ltd</t>
  </si>
  <si>
    <t>C &amp; F Agency</t>
  </si>
  <si>
    <t>2016/3708</t>
  </si>
  <si>
    <t>Bah Fajar Transport</t>
  </si>
  <si>
    <t xml:space="preserve">transport </t>
  </si>
  <si>
    <t>059</t>
  </si>
  <si>
    <t>Hasca Clearing and Forwarding</t>
  </si>
  <si>
    <t>060</t>
  </si>
  <si>
    <t>Freetown Terminal</t>
  </si>
  <si>
    <t>2140069029</t>
  </si>
  <si>
    <t>2140069425</t>
  </si>
  <si>
    <t>Koerswaarde</t>
  </si>
  <si>
    <t>Bedrag in euro's</t>
  </si>
  <si>
    <t>Totaal SLL</t>
  </si>
  <si>
    <t>1 € = units</t>
  </si>
  <si>
    <t>1 euro is:</t>
  </si>
  <si>
    <t>declaration invoerrechten</t>
  </si>
  <si>
    <t>clearing and forwarding verschepingskn</t>
  </si>
  <si>
    <t>scanning facility and fees verschepingskn</t>
  </si>
  <si>
    <t>handling opslagkosten</t>
  </si>
  <si>
    <t>extra move and storage opslagkn</t>
  </si>
  <si>
    <t>2140069942</t>
  </si>
  <si>
    <t>opslagkosten</t>
  </si>
  <si>
    <t>scan kosten</t>
  </si>
  <si>
    <t>Bombali</t>
  </si>
  <si>
    <t>11514</t>
  </si>
  <si>
    <t>vergunningskosten</t>
  </si>
  <si>
    <t>10257</t>
  </si>
  <si>
    <t>kosten verscheping container verrekening</t>
  </si>
  <si>
    <t>kosten volgens overzicht Sam</t>
  </si>
  <si>
    <t>"gift van Sam en Bep"</t>
  </si>
  <si>
    <t>reeds betaald aan PadiPadi SL</t>
  </si>
  <si>
    <t>gift van Sam en Bep</t>
  </si>
  <si>
    <t>GlobelCollect/vlucht Sam</t>
  </si>
  <si>
    <t>ticket Sam voorgeschoten nu als gift geboekt</t>
  </si>
  <si>
    <t>VIP Internet als zijnde gift Sam en Bep</t>
  </si>
  <si>
    <t>B. Fest/gift container</t>
  </si>
  <si>
    <t>Giftsdirect/balpennen 500 st</t>
  </si>
  <si>
    <t>Coccin</t>
  </si>
  <si>
    <t>Vd Stad/puinzakken</t>
  </si>
  <si>
    <t>WIJ/10 shirts</t>
  </si>
  <si>
    <t>Collecte coccinelle</t>
  </si>
  <si>
    <t>VIP/domeinregistratie t/m 11-9-18</t>
  </si>
  <si>
    <t>Financieel overzicht PadiPadi foundation 2018</t>
  </si>
  <si>
    <t>bankkosten dec 2017</t>
  </si>
  <si>
    <t>bankkosten jan</t>
  </si>
  <si>
    <t>bankkosten febr</t>
  </si>
  <si>
    <t>debetrente april</t>
  </si>
  <si>
    <t>M. Thijsen Albert</t>
  </si>
  <si>
    <t>debetrente mei</t>
  </si>
  <si>
    <t>bankkosten aug</t>
  </si>
  <si>
    <t>Coccinelledag</t>
  </si>
  <si>
    <t>VIP Internet</t>
  </si>
  <si>
    <t>Connect verandertraject</t>
  </si>
  <si>
    <t>debetrente sept</t>
  </si>
  <si>
    <t>bankkosten sept</t>
  </si>
  <si>
    <t>bankkosten okt</t>
  </si>
  <si>
    <t>J. Oomen/voor container</t>
  </si>
  <si>
    <t>bankkosten nov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</si>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</sst>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9" fontId="3" fillId="0" borderId="1" xfId="1" applyFont="1" applyBorder="1"/>
    <xf numFmtId="2" fontId="0" fillId="0" borderId="0" xfId="0" applyNumberFormat="1"/>
    <xf numFmtId="4" fontId="0" fillId="0" borderId="0" xfId="0" applyNumberFormat="1"/>
    <xf numFmtId="14" fontId="7" fillId="0" borderId="0" xfId="0" applyNumberFormat="1" applyFont="1"/>
    <xf numFmtId="14" fontId="0" fillId="0" borderId="0" xfId="0" applyNumberFormat="1"/>
    <xf numFmtId="14" fontId="3" fillId="0" borderId="1" xfId="0" applyNumberFormat="1" applyFont="1" applyBorder="1"/>
    <xf numFmtId="14" fontId="3" fillId="0" borderId="1" xfId="0" quotePrefix="1" applyNumberFormat="1" applyFont="1" applyBorder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3" fillId="0" borderId="2" xfId="0" applyFont="1" applyBorder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4" fontId="0" fillId="0" borderId="1" xfId="0" applyNumberFormat="1" applyBorder="1"/>
    <xf numFmtId="0" fontId="6" fillId="0" borderId="1" xfId="0" applyFont="1" applyBorder="1"/>
    <xf numFmtId="0" fontId="5" fillId="0" borderId="1" xfId="0" applyFont="1" applyBorder="1"/>
    <xf numFmtId="2" fontId="6" fillId="0" borderId="1" xfId="0" applyNumberFormat="1" applyFont="1" applyBorder="1"/>
    <xf numFmtId="4" fontId="6" fillId="0" borderId="1" xfId="0" applyNumberFormat="1" applyFont="1" applyBorder="1"/>
    <xf numFmtId="4" fontId="4" fillId="0" borderId="1" xfId="0" applyNumberFormat="1" applyFont="1" applyBorder="1"/>
    <xf numFmtId="2" fontId="4" fillId="0" borderId="1" xfId="0" applyNumberFormat="1" applyFont="1" applyBorder="1"/>
    <xf numFmtId="14" fontId="0" fillId="0" borderId="1" xfId="0" applyNumberFormat="1" applyBorder="1"/>
    <xf numFmtId="1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16" fontId="11" fillId="0" borderId="1" xfId="0" applyNumberFormat="1" applyFont="1" applyBorder="1"/>
    <xf numFmtId="0" fontId="0" fillId="0" borderId="0" xfId="0" quotePrefix="1"/>
    <xf numFmtId="14" fontId="0" fillId="0" borderId="0" xfId="0" applyNumberFormat="1" applyAlignment="1">
      <alignment horizontal="left"/>
    </xf>
    <xf numFmtId="0" fontId="12" fillId="0" borderId="0" xfId="0" applyFont="1"/>
    <xf numFmtId="3" fontId="0" fillId="0" borderId="0" xfId="0" applyNumberFormat="1"/>
    <xf numFmtId="3" fontId="0" fillId="0" borderId="3" xfId="0" applyNumberFormat="1" applyBorder="1"/>
    <xf numFmtId="0" fontId="13" fillId="0" borderId="0" xfId="0" applyFont="1"/>
    <xf numFmtId="0" fontId="0" fillId="0" borderId="0" xfId="0" applyAlignment="1">
      <alignment horizontal="center"/>
    </xf>
    <xf numFmtId="3" fontId="2" fillId="0" borderId="4" xfId="0" applyNumberFormat="1" applyFont="1" applyBorder="1"/>
    <xf numFmtId="49" fontId="0" fillId="0" borderId="0" xfId="0" applyNumberFormat="1"/>
    <xf numFmtId="14" fontId="14" fillId="0" borderId="1" xfId="0" applyNumberFormat="1" applyFont="1" applyBorder="1"/>
    <xf numFmtId="0" fontId="15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0" fontId="14" fillId="0" borderId="0" xfId="0" applyFont="1"/>
    <xf numFmtId="0" fontId="0" fillId="0" borderId="3" xfId="0" applyBorder="1" applyAlignment="1">
      <alignment horizontal="center"/>
    </xf>
  </cellXfs>
  <cellStyles count="70">
    <cellStyle name="Gevolgde hyperlink" xfId="59" builtinId="9" hidden="1"/>
    <cellStyle name="Gevolgde hyperlink" xfId="63" builtinId="9" hidden="1"/>
    <cellStyle name="Gevolgde hyperlink" xfId="67" builtinId="9" hidden="1"/>
    <cellStyle name="Gevolgde hyperlink" xfId="69" builtinId="9" hidden="1"/>
    <cellStyle name="Gevolgde hyperlink" xfId="65" builtinId="9" hidden="1"/>
    <cellStyle name="Gevolgde hyperlink" xfId="61" builtinId="9" hidden="1"/>
    <cellStyle name="Gevolgde hyperlink" xfId="57" builtinId="9" hidden="1"/>
    <cellStyle name="Gevolgde hyperlink" xfId="21" builtinId="9" hidden="1"/>
    <cellStyle name="Gevolgde hyperlink" xfId="23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49" builtinId="9" hidden="1"/>
    <cellStyle name="Gevolgde hyperlink" xfId="41" builtinId="9" hidden="1"/>
    <cellStyle name="Gevolgde hyperlink" xfId="33" builtinId="9" hidden="1"/>
    <cellStyle name="Gevolgde hyperlink" xfId="25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9" builtinId="9" hidden="1"/>
    <cellStyle name="Gevolgde hyperlink" xfId="5" builtinId="9" hidden="1"/>
    <cellStyle name="Gevolgde hyperlink" xfId="7" builtinId="9" hidden="1"/>
    <cellStyle name="Gevolgde hyperlink" xfId="3" builtinId="9" hidden="1"/>
    <cellStyle name="Hyperlink" xfId="44" builtinId="8" hidden="1"/>
    <cellStyle name="Hyperlink" xfId="46" builtinId="8" hidden="1"/>
    <cellStyle name="Hyperlink" xfId="48" builtinId="8" hidden="1"/>
    <cellStyle name="Hyperlink" xfId="52" builtinId="8" hidden="1"/>
    <cellStyle name="Hyperlink" xfId="54" builtinId="8" hidden="1"/>
    <cellStyle name="Hyperlink" xfId="56" builtinId="8" hidden="1"/>
    <cellStyle name="Hyperlink" xfId="60" builtinId="8" hidden="1"/>
    <cellStyle name="Hyperlink" xfId="62" builtinId="8" hidden="1"/>
    <cellStyle name="Hyperlink" xfId="64" builtinId="8" hidden="1"/>
    <cellStyle name="Hyperlink" xfId="68" builtinId="8" hidden="1"/>
    <cellStyle name="Hyperlink" xfId="66" builtinId="8" hidden="1"/>
    <cellStyle name="Hyperlink" xfId="58" builtinId="8" hidden="1"/>
    <cellStyle name="Hyperlink" xfId="50" builtinId="8" hidden="1"/>
    <cellStyle name="Hyperlink" xfId="42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6" builtinId="8" hidden="1"/>
    <cellStyle name="Hyperlink" xfId="38" builtinId="8" hidden="1"/>
    <cellStyle name="Hyperlink" xfId="40" builtinId="8" hidden="1"/>
    <cellStyle name="Hyperlink" xfId="34" builtinId="8" hidden="1"/>
    <cellStyle name="Hyperlink" xfId="1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Procent" xfId="1" builtinId="5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workbookViewId="0">
      <selection activeCell="N43" sqref="N43"/>
    </sheetView>
  </sheetViews>
  <sheetFormatPr defaultColWidth="10.8515625" defaultRowHeight="15" x14ac:dyDescent="0.2"/>
  <cols>
    <col min="2" max="2" width="33.78515625" customWidth="1"/>
    <col min="3" max="3" width="8.5078125" customWidth="1"/>
    <col min="4" max="4" width="11.9609375" customWidth="1"/>
    <col min="6" max="6" width="7.64453125" customWidth="1"/>
    <col min="7" max="7" width="11.46484375" style="5" customWidth="1"/>
    <col min="8" max="8" width="11.7109375" customWidth="1"/>
    <col min="9" max="9" width="8.5078125" customWidth="1"/>
    <col min="10" max="10" width="12.69921875" customWidth="1"/>
    <col min="11" max="11" width="10.8515625" style="5"/>
    <col min="12" max="12" width="9" bestFit="1" customWidth="1"/>
  </cols>
  <sheetData>
    <row r="1" spans="1:15" x14ac:dyDescent="0.2">
      <c r="A1" s="7" t="s">
        <v>6</v>
      </c>
      <c r="D1" s="5"/>
      <c r="E1" s="5"/>
    </row>
    <row r="2" spans="1:15" x14ac:dyDescent="0.2">
      <c r="A2" s="8"/>
      <c r="B2" t="s">
        <v>56</v>
      </c>
      <c r="D2" s="5"/>
      <c r="E2" s="5"/>
    </row>
    <row r="3" spans="1:15" x14ac:dyDescent="0.2">
      <c r="A3" s="9" t="s">
        <v>0</v>
      </c>
      <c r="B3" s="1" t="s">
        <v>1</v>
      </c>
      <c r="C3" s="1" t="s">
        <v>48</v>
      </c>
      <c r="D3" s="2" t="s">
        <v>47</v>
      </c>
      <c r="E3" s="2" t="s">
        <v>11</v>
      </c>
      <c r="F3" s="1" t="s">
        <v>14</v>
      </c>
      <c r="G3" s="2" t="s">
        <v>21</v>
      </c>
      <c r="H3" s="1" t="s">
        <v>46</v>
      </c>
      <c r="I3" s="1" t="s">
        <v>31</v>
      </c>
      <c r="J3" s="1" t="s">
        <v>33</v>
      </c>
      <c r="K3" s="2" t="s">
        <v>36</v>
      </c>
      <c r="L3" s="1" t="s">
        <v>3</v>
      </c>
      <c r="M3" s="1" t="s">
        <v>2</v>
      </c>
      <c r="N3" s="14"/>
      <c r="O3" s="3"/>
    </row>
    <row r="4" spans="1:15" x14ac:dyDescent="0.2">
      <c r="A4" s="10" t="s">
        <v>49</v>
      </c>
      <c r="B4" s="1"/>
      <c r="C4" s="1"/>
      <c r="D4" s="4" t="s">
        <v>25</v>
      </c>
      <c r="E4" s="2"/>
      <c r="F4" s="1"/>
      <c r="G4" s="2"/>
      <c r="H4" s="1"/>
      <c r="I4" s="1"/>
      <c r="J4" s="1" t="s">
        <v>34</v>
      </c>
      <c r="K4" s="2"/>
      <c r="L4" s="1" t="s">
        <v>4</v>
      </c>
      <c r="M4" s="1"/>
      <c r="N4" s="1" t="s">
        <v>5</v>
      </c>
      <c r="O4" s="3"/>
    </row>
    <row r="5" spans="1:15" x14ac:dyDescent="0.2">
      <c r="A5" s="25"/>
      <c r="B5" s="15"/>
      <c r="C5" s="15"/>
      <c r="D5" s="17"/>
      <c r="E5" s="17"/>
      <c r="F5" s="15"/>
      <c r="G5" s="17"/>
      <c r="H5" s="15"/>
      <c r="I5" s="15"/>
      <c r="J5" s="15"/>
      <c r="K5" s="17"/>
      <c r="L5" s="15"/>
      <c r="M5" s="15"/>
      <c r="N5" s="15"/>
    </row>
    <row r="6" spans="1:15" x14ac:dyDescent="0.2">
      <c r="A6" s="25"/>
      <c r="B6" s="15"/>
      <c r="C6" s="18"/>
      <c r="D6" s="17"/>
      <c r="E6" s="17"/>
      <c r="F6" s="18"/>
      <c r="G6" s="17"/>
      <c r="H6" s="18"/>
      <c r="I6" s="18"/>
      <c r="J6" s="18"/>
      <c r="K6" s="17"/>
      <c r="L6" s="18"/>
      <c r="M6" s="18"/>
      <c r="N6" s="18"/>
      <c r="O6" s="6"/>
    </row>
    <row r="7" spans="1:15" x14ac:dyDescent="0.2">
      <c r="A7" s="25">
        <v>42062</v>
      </c>
      <c r="B7" s="19" t="s">
        <v>52</v>
      </c>
      <c r="C7" s="15"/>
      <c r="D7" s="17"/>
      <c r="E7" s="17"/>
      <c r="F7" s="18"/>
      <c r="G7" s="17"/>
      <c r="H7" s="18"/>
      <c r="I7" s="18"/>
      <c r="J7" s="18"/>
      <c r="K7" s="17"/>
      <c r="L7" s="18"/>
      <c r="M7" s="18">
        <f>SUM(C7:L7)</f>
        <v>0</v>
      </c>
      <c r="N7" s="18">
        <f t="shared" ref="N7:N44" si="0">SUM(C7:L7)</f>
        <v>0</v>
      </c>
      <c r="O7" s="6"/>
    </row>
    <row r="8" spans="1:15" x14ac:dyDescent="0.2">
      <c r="A8" s="25">
        <v>42065</v>
      </c>
      <c r="B8" s="20" t="s">
        <v>8</v>
      </c>
      <c r="C8" s="18">
        <v>-75</v>
      </c>
      <c r="D8" s="17"/>
      <c r="E8" s="17"/>
      <c r="F8" s="18"/>
      <c r="G8" s="17"/>
      <c r="H8" s="18"/>
      <c r="I8" s="18"/>
      <c r="J8" s="18"/>
      <c r="K8" s="17"/>
      <c r="L8" s="18"/>
      <c r="M8" s="18">
        <f>SUM(C8:L8)+M7</f>
        <v>-75</v>
      </c>
      <c r="N8" s="18">
        <f t="shared" si="0"/>
        <v>-75</v>
      </c>
      <c r="O8" s="6"/>
    </row>
    <row r="9" spans="1:15" x14ac:dyDescent="0.2">
      <c r="A9" s="25">
        <v>42069</v>
      </c>
      <c r="B9" s="20" t="s">
        <v>9</v>
      </c>
      <c r="C9" s="18"/>
      <c r="D9" s="17"/>
      <c r="E9" s="17"/>
      <c r="F9" s="18"/>
      <c r="G9" s="17"/>
      <c r="H9" s="18"/>
      <c r="I9" s="15"/>
      <c r="J9" s="18"/>
      <c r="K9" s="17"/>
      <c r="L9" s="18">
        <v>15</v>
      </c>
      <c r="M9" s="18">
        <f>SUM(C9:L9)+M8</f>
        <v>-60</v>
      </c>
      <c r="N9" s="18">
        <f t="shared" si="0"/>
        <v>15</v>
      </c>
      <c r="O9" s="6"/>
    </row>
    <row r="10" spans="1:15" x14ac:dyDescent="0.2">
      <c r="A10" s="25">
        <v>42072</v>
      </c>
      <c r="B10" s="20" t="s">
        <v>10</v>
      </c>
      <c r="C10" s="18"/>
      <c r="D10" s="17"/>
      <c r="E10" s="17"/>
      <c r="F10" s="18"/>
      <c r="G10" s="17"/>
      <c r="H10" s="18"/>
      <c r="I10" s="18"/>
      <c r="J10" s="18"/>
      <c r="K10" s="17"/>
      <c r="L10" s="18">
        <v>50</v>
      </c>
      <c r="M10" s="18">
        <f t="shared" ref="M10:M43" si="1">SUM(C10:L10)+M9</f>
        <v>-10</v>
      </c>
      <c r="N10" s="18">
        <f t="shared" si="0"/>
        <v>50</v>
      </c>
      <c r="O10" s="6"/>
    </row>
    <row r="11" spans="1:15" x14ac:dyDescent="0.2">
      <c r="A11" s="25">
        <v>42095</v>
      </c>
      <c r="B11" s="20" t="s">
        <v>16</v>
      </c>
      <c r="C11" s="18"/>
      <c r="D11" s="17"/>
      <c r="E11" s="17">
        <v>14.15</v>
      </c>
      <c r="F11" s="18"/>
      <c r="G11" s="17"/>
      <c r="H11" s="18"/>
      <c r="I11" s="18"/>
      <c r="J11" s="18"/>
      <c r="K11" s="17"/>
      <c r="L11" s="18"/>
      <c r="M11" s="18">
        <f t="shared" si="1"/>
        <v>4.1500000000000004</v>
      </c>
      <c r="N11" s="18">
        <f t="shared" si="0"/>
        <v>14.15</v>
      </c>
      <c r="O11" s="6"/>
    </row>
    <row r="12" spans="1:15" x14ac:dyDescent="0.2">
      <c r="A12" s="25">
        <v>42171</v>
      </c>
      <c r="B12" s="20" t="s">
        <v>12</v>
      </c>
      <c r="C12" s="18">
        <v>-30</v>
      </c>
      <c r="D12" s="17"/>
      <c r="E12" s="17"/>
      <c r="F12" s="18"/>
      <c r="G12" s="17"/>
      <c r="H12" s="18"/>
      <c r="I12" s="18"/>
      <c r="J12" s="18"/>
      <c r="K12" s="17"/>
      <c r="L12" s="18"/>
      <c r="M12" s="18">
        <f t="shared" si="1"/>
        <v>-25.85</v>
      </c>
      <c r="N12" s="18">
        <f t="shared" si="0"/>
        <v>-30</v>
      </c>
      <c r="O12" s="6"/>
    </row>
    <row r="13" spans="1:15" x14ac:dyDescent="0.2">
      <c r="A13" s="25">
        <v>42186</v>
      </c>
      <c r="B13" s="20" t="s">
        <v>13</v>
      </c>
      <c r="C13" s="18"/>
      <c r="D13" s="17"/>
      <c r="E13" s="17"/>
      <c r="F13" s="18">
        <v>0.12</v>
      </c>
      <c r="G13" s="17"/>
      <c r="H13" s="18"/>
      <c r="I13" s="18"/>
      <c r="J13" s="18"/>
      <c r="K13" s="17"/>
      <c r="L13" s="18"/>
      <c r="M13" s="18">
        <f t="shared" si="1"/>
        <v>-25.73</v>
      </c>
      <c r="N13" s="18">
        <f t="shared" si="0"/>
        <v>0.12</v>
      </c>
      <c r="O13" s="6"/>
    </row>
    <row r="14" spans="1:15" x14ac:dyDescent="0.2">
      <c r="A14" s="25">
        <v>42186</v>
      </c>
      <c r="B14" s="20" t="s">
        <v>15</v>
      </c>
      <c r="C14" s="18"/>
      <c r="D14" s="17"/>
      <c r="E14" s="17">
        <v>27.31</v>
      </c>
      <c r="F14" s="18"/>
      <c r="G14" s="21"/>
      <c r="H14" s="18"/>
      <c r="I14" s="18"/>
      <c r="J14" s="18"/>
      <c r="K14" s="17"/>
      <c r="L14" s="18"/>
      <c r="M14" s="18">
        <f t="shared" si="1"/>
        <v>1.5799999999999983</v>
      </c>
      <c r="N14" s="18">
        <f t="shared" si="0"/>
        <v>27.31</v>
      </c>
      <c r="O14" s="6"/>
    </row>
    <row r="15" spans="1:15" x14ac:dyDescent="0.2">
      <c r="A15" s="25">
        <v>42217</v>
      </c>
      <c r="B15" s="20" t="s">
        <v>17</v>
      </c>
      <c r="C15" s="18"/>
      <c r="D15" s="17"/>
      <c r="E15" s="17">
        <v>10.35</v>
      </c>
      <c r="F15" s="18"/>
      <c r="G15" s="17"/>
      <c r="H15" s="18"/>
      <c r="I15" s="18"/>
      <c r="J15" s="18"/>
      <c r="K15" s="17"/>
      <c r="L15" s="18"/>
      <c r="M15" s="18">
        <f t="shared" si="1"/>
        <v>11.929999999999998</v>
      </c>
      <c r="N15" s="18">
        <f t="shared" si="0"/>
        <v>10.35</v>
      </c>
      <c r="O15" s="6"/>
    </row>
    <row r="16" spans="1:15" x14ac:dyDescent="0.2">
      <c r="A16" s="25">
        <v>42248</v>
      </c>
      <c r="B16" s="20" t="s">
        <v>18</v>
      </c>
      <c r="C16" s="18"/>
      <c r="D16" s="17"/>
      <c r="E16" s="17"/>
      <c r="F16" s="18">
        <v>0.12</v>
      </c>
      <c r="G16" s="17"/>
      <c r="H16" s="18"/>
      <c r="I16" s="18"/>
      <c r="J16" s="18"/>
      <c r="K16" s="17"/>
      <c r="L16" s="18"/>
      <c r="M16" s="18">
        <f t="shared" si="1"/>
        <v>12.049999999999997</v>
      </c>
      <c r="N16" s="18">
        <f t="shared" si="0"/>
        <v>0.12</v>
      </c>
      <c r="O16" s="6"/>
    </row>
    <row r="17" spans="1:15" x14ac:dyDescent="0.2">
      <c r="A17" s="25">
        <v>42248</v>
      </c>
      <c r="B17" s="20" t="s">
        <v>19</v>
      </c>
      <c r="C17" s="18"/>
      <c r="D17" s="17"/>
      <c r="E17" s="17">
        <v>10.35</v>
      </c>
      <c r="F17" s="18"/>
      <c r="G17" s="17"/>
      <c r="H17" s="18"/>
      <c r="I17" s="18"/>
      <c r="J17" s="18"/>
      <c r="K17" s="17"/>
      <c r="L17" s="18"/>
      <c r="M17" s="18">
        <f t="shared" si="1"/>
        <v>22.4</v>
      </c>
      <c r="N17" s="18">
        <f t="shared" si="0"/>
        <v>10.35</v>
      </c>
      <c r="O17" s="6"/>
    </row>
    <row r="18" spans="1:15" x14ac:dyDescent="0.2">
      <c r="A18" s="25">
        <v>42252</v>
      </c>
      <c r="B18" s="20" t="s">
        <v>12</v>
      </c>
      <c r="C18" s="22">
        <v>-60</v>
      </c>
      <c r="D18" s="17"/>
      <c r="E18" s="17"/>
      <c r="F18" s="18"/>
      <c r="G18" s="17"/>
      <c r="H18" s="18"/>
      <c r="I18" s="18"/>
      <c r="J18" s="18"/>
      <c r="K18" s="17"/>
      <c r="L18" s="18"/>
      <c r="M18" s="18">
        <f t="shared" si="1"/>
        <v>-37.6</v>
      </c>
      <c r="N18" s="18">
        <f t="shared" si="0"/>
        <v>-60</v>
      </c>
      <c r="O18" s="6"/>
    </row>
    <row r="19" spans="1:15" x14ac:dyDescent="0.2">
      <c r="A19" s="25">
        <v>42252</v>
      </c>
      <c r="B19" s="20" t="s">
        <v>20</v>
      </c>
      <c r="C19" s="18"/>
      <c r="D19" s="17"/>
      <c r="E19" s="17"/>
      <c r="F19" s="18"/>
      <c r="G19" s="17">
        <v>25</v>
      </c>
      <c r="H19" s="18"/>
      <c r="I19" s="18"/>
      <c r="J19" s="18"/>
      <c r="K19" s="17"/>
      <c r="L19" s="18"/>
      <c r="M19" s="18">
        <f t="shared" si="1"/>
        <v>-12.600000000000001</v>
      </c>
      <c r="N19" s="18">
        <f t="shared" si="0"/>
        <v>25</v>
      </c>
      <c r="O19" s="6"/>
    </row>
    <row r="20" spans="1:15" x14ac:dyDescent="0.2">
      <c r="A20" s="25">
        <v>42255</v>
      </c>
      <c r="B20" s="20" t="s">
        <v>22</v>
      </c>
      <c r="C20" s="18"/>
      <c r="D20" s="17"/>
      <c r="E20" s="17"/>
      <c r="F20" s="18"/>
      <c r="G20" s="17"/>
      <c r="H20" s="18">
        <v>10.89</v>
      </c>
      <c r="I20" s="18"/>
      <c r="J20" s="18"/>
      <c r="K20" s="17"/>
      <c r="L20" s="18"/>
      <c r="M20" s="18">
        <f t="shared" si="1"/>
        <v>-1.7100000000000009</v>
      </c>
      <c r="N20" s="18">
        <f t="shared" si="0"/>
        <v>10.89</v>
      </c>
      <c r="O20" s="6"/>
    </row>
    <row r="21" spans="1:15" x14ac:dyDescent="0.2">
      <c r="A21" s="25">
        <v>42278</v>
      </c>
      <c r="B21" s="20" t="s">
        <v>23</v>
      </c>
      <c r="C21" s="16"/>
      <c r="D21" s="17"/>
      <c r="E21" s="17"/>
      <c r="F21" s="18">
        <v>0.04</v>
      </c>
      <c r="G21" s="17"/>
      <c r="H21" s="18"/>
      <c r="I21" s="18"/>
      <c r="J21" s="18"/>
      <c r="K21" s="17"/>
      <c r="L21" s="18"/>
      <c r="M21" s="18">
        <f t="shared" si="1"/>
        <v>-1.6700000000000008</v>
      </c>
      <c r="N21" s="18">
        <f t="shared" si="0"/>
        <v>0.04</v>
      </c>
      <c r="O21" s="6"/>
    </row>
    <row r="22" spans="1:15" x14ac:dyDescent="0.2">
      <c r="A22" s="25">
        <v>42278</v>
      </c>
      <c r="B22" s="20" t="s">
        <v>24</v>
      </c>
      <c r="C22" s="18"/>
      <c r="D22" s="17"/>
      <c r="E22" s="17">
        <v>10.35</v>
      </c>
      <c r="F22" s="18"/>
      <c r="G22" s="17"/>
      <c r="H22" s="18"/>
      <c r="I22" s="18"/>
      <c r="J22" s="18"/>
      <c r="K22" s="17"/>
      <c r="L22" s="18"/>
      <c r="M22" s="18">
        <f t="shared" si="1"/>
        <v>8.68</v>
      </c>
      <c r="N22" s="18">
        <f t="shared" si="0"/>
        <v>10.35</v>
      </c>
      <c r="O22" s="6"/>
    </row>
    <row r="23" spans="1:15" x14ac:dyDescent="0.2">
      <c r="A23" s="25">
        <v>42664</v>
      </c>
      <c r="B23" s="20" t="s">
        <v>26</v>
      </c>
      <c r="C23" s="18"/>
      <c r="D23" s="17"/>
      <c r="E23" s="17"/>
      <c r="F23" s="18"/>
      <c r="G23" s="17"/>
      <c r="H23" s="18"/>
      <c r="I23" s="18"/>
      <c r="J23" s="18"/>
      <c r="K23" s="17"/>
      <c r="L23" s="18"/>
      <c r="M23" s="18">
        <f t="shared" si="1"/>
        <v>8.68</v>
      </c>
      <c r="N23" s="18">
        <f t="shared" si="0"/>
        <v>0</v>
      </c>
      <c r="O23" s="6"/>
    </row>
    <row r="24" spans="1:15" x14ac:dyDescent="0.2">
      <c r="A24" s="25"/>
      <c r="B24" s="20" t="s">
        <v>27</v>
      </c>
      <c r="C24" s="18"/>
      <c r="D24" s="17">
        <v>-27.25</v>
      </c>
      <c r="E24" s="17"/>
      <c r="F24" s="18"/>
      <c r="G24" s="17"/>
      <c r="H24" s="18"/>
      <c r="I24" s="18"/>
      <c r="J24" s="18"/>
      <c r="K24" s="17"/>
      <c r="L24" s="18"/>
      <c r="M24" s="18">
        <f t="shared" si="1"/>
        <v>-18.57</v>
      </c>
      <c r="N24" s="18">
        <f t="shared" si="0"/>
        <v>-27.25</v>
      </c>
      <c r="O24" s="6"/>
    </row>
    <row r="25" spans="1:15" x14ac:dyDescent="0.2">
      <c r="A25" s="25"/>
      <c r="B25" s="20" t="s">
        <v>28</v>
      </c>
      <c r="C25" s="18"/>
      <c r="D25" s="17">
        <v>-560</v>
      </c>
      <c r="E25" s="17"/>
      <c r="F25" s="18"/>
      <c r="G25" s="17"/>
      <c r="H25" s="18"/>
      <c r="I25" s="18"/>
      <c r="J25" s="18"/>
      <c r="K25" s="17"/>
      <c r="L25" s="18"/>
      <c r="M25" s="18">
        <f t="shared" si="1"/>
        <v>-578.57000000000005</v>
      </c>
      <c r="N25" s="18">
        <f t="shared" si="0"/>
        <v>-560</v>
      </c>
      <c r="O25" s="6"/>
    </row>
    <row r="26" spans="1:15" x14ac:dyDescent="0.2">
      <c r="A26" s="25"/>
      <c r="B26" s="20" t="s">
        <v>29</v>
      </c>
      <c r="C26" s="22"/>
      <c r="D26" s="17">
        <v>-2377.75</v>
      </c>
      <c r="E26" s="17"/>
      <c r="F26" s="18"/>
      <c r="G26" s="17"/>
      <c r="H26" s="18"/>
      <c r="I26" s="18"/>
      <c r="J26" s="18"/>
      <c r="K26" s="17"/>
      <c r="L26" s="18"/>
      <c r="M26" s="18">
        <f t="shared" si="1"/>
        <v>-2956.32</v>
      </c>
      <c r="N26" s="18">
        <f t="shared" si="0"/>
        <v>-2377.75</v>
      </c>
      <c r="O26" s="6"/>
    </row>
    <row r="27" spans="1:15" x14ac:dyDescent="0.2">
      <c r="A27" s="25">
        <v>42303</v>
      </c>
      <c r="B27" s="20" t="s">
        <v>30</v>
      </c>
      <c r="C27" s="18"/>
      <c r="D27" s="17"/>
      <c r="E27" s="17"/>
      <c r="F27" s="18"/>
      <c r="G27" s="17">
        <v>10.9</v>
      </c>
      <c r="H27" s="18"/>
      <c r="I27" s="18"/>
      <c r="J27" s="18"/>
      <c r="K27" s="17"/>
      <c r="L27" s="18"/>
      <c r="M27" s="18">
        <f t="shared" si="1"/>
        <v>-2945.42</v>
      </c>
      <c r="N27" s="18">
        <f t="shared" si="0"/>
        <v>10.9</v>
      </c>
      <c r="O27" s="6"/>
    </row>
    <row r="28" spans="1:15" x14ac:dyDescent="0.2">
      <c r="A28" s="25">
        <v>42303</v>
      </c>
      <c r="B28" s="20" t="s">
        <v>32</v>
      </c>
      <c r="C28" s="18"/>
      <c r="D28" s="17"/>
      <c r="E28" s="17"/>
      <c r="F28" s="18"/>
      <c r="G28" s="17"/>
      <c r="H28" s="18"/>
      <c r="I28" s="18">
        <v>241.64</v>
      </c>
      <c r="J28" s="18"/>
      <c r="K28" s="17"/>
      <c r="L28" s="18"/>
      <c r="M28" s="18">
        <f t="shared" si="1"/>
        <v>-2703.78</v>
      </c>
      <c r="N28" s="18">
        <f t="shared" si="0"/>
        <v>241.64</v>
      </c>
      <c r="O28" s="6"/>
    </row>
    <row r="29" spans="1:15" x14ac:dyDescent="0.2">
      <c r="A29" s="25">
        <v>42300</v>
      </c>
      <c r="B29" s="20" t="s">
        <v>42</v>
      </c>
      <c r="C29" s="18"/>
      <c r="D29" s="17"/>
      <c r="E29" s="17"/>
      <c r="F29" s="18"/>
      <c r="G29" s="17"/>
      <c r="H29" s="18"/>
      <c r="I29" s="18"/>
      <c r="J29" s="18">
        <v>55.6</v>
      </c>
      <c r="K29" s="17"/>
      <c r="L29" s="18"/>
      <c r="M29" s="18">
        <f t="shared" si="1"/>
        <v>-2648.1800000000003</v>
      </c>
      <c r="N29" s="18">
        <f t="shared" si="0"/>
        <v>55.6</v>
      </c>
      <c r="O29" s="6"/>
    </row>
    <row r="30" spans="1:15" x14ac:dyDescent="0.2">
      <c r="A30" s="25"/>
      <c r="B30" s="20" t="s">
        <v>35</v>
      </c>
      <c r="C30" s="18"/>
      <c r="D30" s="17"/>
      <c r="E30" s="17"/>
      <c r="F30" s="15"/>
      <c r="G30" s="17"/>
      <c r="H30" s="15"/>
      <c r="I30" s="15"/>
      <c r="J30" s="15"/>
      <c r="K30" s="17"/>
      <c r="L30" s="15"/>
      <c r="M30" s="18">
        <f t="shared" si="1"/>
        <v>-2648.1800000000003</v>
      </c>
      <c r="N30" s="18">
        <f t="shared" si="0"/>
        <v>0</v>
      </c>
    </row>
    <row r="31" spans="1:15" x14ac:dyDescent="0.2">
      <c r="A31" s="25">
        <v>42300</v>
      </c>
      <c r="B31" s="20" t="s">
        <v>37</v>
      </c>
      <c r="C31" s="18"/>
      <c r="D31" s="17"/>
      <c r="E31" s="17"/>
      <c r="F31" s="15"/>
      <c r="G31" s="17"/>
      <c r="H31" s="15"/>
      <c r="I31" s="15"/>
      <c r="J31" s="15"/>
      <c r="K31" s="17">
        <v>2500</v>
      </c>
      <c r="L31" s="15"/>
      <c r="M31" s="18">
        <f t="shared" si="1"/>
        <v>-148.18000000000029</v>
      </c>
      <c r="N31" s="18">
        <f t="shared" si="0"/>
        <v>2500</v>
      </c>
    </row>
    <row r="32" spans="1:15" x14ac:dyDescent="0.2">
      <c r="A32" s="25">
        <v>42310</v>
      </c>
      <c r="B32" s="20" t="s">
        <v>38</v>
      </c>
      <c r="C32" s="18">
        <v>-49.68</v>
      </c>
      <c r="D32" s="17"/>
      <c r="E32" s="17"/>
      <c r="F32" s="15"/>
      <c r="G32" s="17"/>
      <c r="H32" s="15"/>
      <c r="I32" s="15"/>
      <c r="J32" s="15"/>
      <c r="K32" s="17"/>
      <c r="L32" s="15"/>
      <c r="M32" s="18">
        <f t="shared" si="1"/>
        <v>-197.8600000000003</v>
      </c>
      <c r="N32" s="18">
        <f t="shared" si="0"/>
        <v>-49.68</v>
      </c>
    </row>
    <row r="33" spans="1:15" x14ac:dyDescent="0.2">
      <c r="A33" s="25">
        <v>42309</v>
      </c>
      <c r="B33" s="20" t="s">
        <v>40</v>
      </c>
      <c r="C33" s="18"/>
      <c r="D33" s="17"/>
      <c r="E33" s="17"/>
      <c r="F33" s="15">
        <v>0.08</v>
      </c>
      <c r="G33" s="17"/>
      <c r="H33" s="15"/>
      <c r="I33" s="15"/>
      <c r="J33" s="15"/>
      <c r="K33" s="17"/>
      <c r="L33" s="15"/>
      <c r="M33" s="18">
        <f t="shared" si="1"/>
        <v>-197.78000000000029</v>
      </c>
      <c r="N33" s="18">
        <f t="shared" si="0"/>
        <v>0.08</v>
      </c>
    </row>
    <row r="34" spans="1:15" x14ac:dyDescent="0.2">
      <c r="A34" s="25">
        <v>42309</v>
      </c>
      <c r="B34" s="20" t="s">
        <v>39</v>
      </c>
      <c r="C34" s="18"/>
      <c r="D34" s="17"/>
      <c r="E34" s="17">
        <v>9.35</v>
      </c>
      <c r="F34" s="15"/>
      <c r="G34" s="17"/>
      <c r="H34" s="15"/>
      <c r="I34" s="15"/>
      <c r="J34" s="15"/>
      <c r="K34" s="17"/>
      <c r="L34" s="15"/>
      <c r="M34" s="18">
        <f t="shared" si="1"/>
        <v>-188.43000000000029</v>
      </c>
      <c r="N34" s="18">
        <f t="shared" si="0"/>
        <v>9.35</v>
      </c>
    </row>
    <row r="35" spans="1:15" x14ac:dyDescent="0.2">
      <c r="A35" s="25">
        <v>42310</v>
      </c>
      <c r="B35" s="20" t="s">
        <v>41</v>
      </c>
      <c r="C35" s="23"/>
      <c r="D35" s="17"/>
      <c r="E35" s="17"/>
      <c r="F35" s="15"/>
      <c r="G35" s="17"/>
      <c r="H35" s="15"/>
      <c r="I35" s="15"/>
      <c r="J35" s="15">
        <v>12.04</v>
      </c>
      <c r="K35" s="17"/>
      <c r="L35" s="15"/>
      <c r="M35" s="18">
        <f t="shared" si="1"/>
        <v>-176.3900000000003</v>
      </c>
      <c r="N35" s="18">
        <f t="shared" si="0"/>
        <v>12.04</v>
      </c>
    </row>
    <row r="36" spans="1:15" x14ac:dyDescent="0.2">
      <c r="A36" s="25"/>
      <c r="B36" s="20" t="s">
        <v>35</v>
      </c>
      <c r="C36" s="18"/>
      <c r="D36" s="17"/>
      <c r="E36" s="17"/>
      <c r="F36" s="15"/>
      <c r="G36" s="17"/>
      <c r="H36" s="15"/>
      <c r="I36" s="16"/>
      <c r="J36" s="15"/>
      <c r="K36" s="17"/>
      <c r="L36" s="15"/>
      <c r="M36" s="18">
        <f t="shared" si="1"/>
        <v>-176.3900000000003</v>
      </c>
      <c r="N36" s="18">
        <f t="shared" si="0"/>
        <v>0</v>
      </c>
    </row>
    <row r="37" spans="1:15" x14ac:dyDescent="0.2">
      <c r="A37" s="25">
        <v>42316</v>
      </c>
      <c r="B37" s="20" t="s">
        <v>43</v>
      </c>
      <c r="C37" s="18"/>
      <c r="D37" s="17"/>
      <c r="E37" s="17"/>
      <c r="F37" s="15"/>
      <c r="G37" s="17"/>
      <c r="H37" s="17">
        <v>23.8</v>
      </c>
      <c r="I37" s="15"/>
      <c r="J37" s="15"/>
      <c r="K37" s="17"/>
      <c r="L37" s="15"/>
      <c r="M37" s="18">
        <f t="shared" si="1"/>
        <v>-152.59000000000029</v>
      </c>
      <c r="N37" s="18">
        <f t="shared" si="0"/>
        <v>23.8</v>
      </c>
    </row>
    <row r="38" spans="1:15" x14ac:dyDescent="0.2">
      <c r="A38" s="25">
        <v>42309</v>
      </c>
      <c r="B38" s="20" t="s">
        <v>44</v>
      </c>
      <c r="C38" s="23"/>
      <c r="D38" s="24"/>
      <c r="E38" s="17">
        <v>4.96</v>
      </c>
      <c r="F38" s="15"/>
      <c r="G38" s="17"/>
      <c r="H38" s="15"/>
      <c r="I38" s="15"/>
      <c r="J38" s="15"/>
      <c r="K38" s="17"/>
      <c r="L38" s="15"/>
      <c r="M38" s="18">
        <f t="shared" si="1"/>
        <v>-147.63000000000028</v>
      </c>
      <c r="N38" s="18">
        <f t="shared" si="0"/>
        <v>4.96</v>
      </c>
    </row>
    <row r="39" spans="1:15" x14ac:dyDescent="0.2">
      <c r="A39" s="25">
        <v>42334</v>
      </c>
      <c r="B39" s="30" t="s">
        <v>53</v>
      </c>
      <c r="C39" s="18"/>
      <c r="D39" s="17">
        <v>-2990</v>
      </c>
      <c r="E39" s="17"/>
      <c r="F39" s="15"/>
      <c r="G39" s="17"/>
      <c r="H39" s="15"/>
      <c r="I39" s="15"/>
      <c r="J39" s="15"/>
      <c r="K39" s="17"/>
      <c r="L39" s="15"/>
      <c r="M39" s="18">
        <f t="shared" si="1"/>
        <v>-3137.63</v>
      </c>
      <c r="N39" s="18">
        <f t="shared" si="0"/>
        <v>-2990</v>
      </c>
    </row>
    <row r="40" spans="1:15" x14ac:dyDescent="0.2">
      <c r="A40" s="25">
        <v>42334</v>
      </c>
      <c r="B40" s="20" t="s">
        <v>53</v>
      </c>
      <c r="C40" s="18"/>
      <c r="D40" s="18">
        <v>-20</v>
      </c>
      <c r="E40" s="18"/>
      <c r="F40" s="18"/>
      <c r="G40" s="17"/>
      <c r="H40" s="18"/>
      <c r="I40" s="18"/>
      <c r="J40" s="18"/>
      <c r="K40" s="17"/>
      <c r="L40" s="18"/>
      <c r="M40" s="18">
        <f t="shared" si="1"/>
        <v>-3157.63</v>
      </c>
      <c r="N40" s="18">
        <f t="shared" si="0"/>
        <v>-20</v>
      </c>
    </row>
    <row r="41" spans="1:15" x14ac:dyDescent="0.2">
      <c r="A41" s="25">
        <v>42339</v>
      </c>
      <c r="B41" s="20" t="s">
        <v>44</v>
      </c>
      <c r="C41" s="18"/>
      <c r="D41" s="17"/>
      <c r="E41" s="17">
        <v>6.39</v>
      </c>
      <c r="F41" s="18"/>
      <c r="G41" s="17"/>
      <c r="H41" s="18"/>
      <c r="I41" s="18"/>
      <c r="J41" s="18"/>
      <c r="K41" s="17"/>
      <c r="L41" s="18"/>
      <c r="M41" s="18">
        <f t="shared" si="1"/>
        <v>-3151.2400000000002</v>
      </c>
      <c r="N41" s="18">
        <f t="shared" si="0"/>
        <v>6.39</v>
      </c>
      <c r="O41" s="6"/>
    </row>
    <row r="42" spans="1:15" x14ac:dyDescent="0.2">
      <c r="A42" s="25">
        <v>42360</v>
      </c>
      <c r="B42" s="20" t="s">
        <v>45</v>
      </c>
      <c r="C42" s="18"/>
      <c r="D42" s="17">
        <v>-500</v>
      </c>
      <c r="E42" s="17"/>
      <c r="F42" s="18"/>
      <c r="G42" s="17"/>
      <c r="H42" s="18"/>
      <c r="I42" s="18"/>
      <c r="J42" s="18"/>
      <c r="K42" s="17"/>
      <c r="L42" s="18"/>
      <c r="M42" s="18">
        <f t="shared" si="1"/>
        <v>-3651.2400000000002</v>
      </c>
      <c r="N42" s="18">
        <f t="shared" si="0"/>
        <v>-500</v>
      </c>
      <c r="O42" s="6"/>
    </row>
    <row r="43" spans="1:15" ht="14.1" customHeight="1" x14ac:dyDescent="0.2">
      <c r="A43" s="25"/>
      <c r="B43" s="15"/>
      <c r="C43" s="18"/>
      <c r="D43" s="17"/>
      <c r="E43" s="17"/>
      <c r="F43" s="18"/>
      <c r="G43" s="17"/>
      <c r="H43" s="18"/>
      <c r="I43" s="18"/>
      <c r="J43" s="18"/>
      <c r="K43" s="17"/>
      <c r="L43" s="18"/>
      <c r="M43" s="18">
        <f t="shared" si="1"/>
        <v>-3651.2400000000002</v>
      </c>
      <c r="N43" s="18">
        <f t="shared" si="0"/>
        <v>0</v>
      </c>
      <c r="O43" s="6"/>
    </row>
    <row r="44" spans="1:15" s="13" customFormat="1" x14ac:dyDescent="0.2">
      <c r="A44" s="26"/>
      <c r="B44" s="27" t="s">
        <v>54</v>
      </c>
      <c r="C44" s="28">
        <f t="shared" ref="C44:L44" si="2">SUM(C8:C43)</f>
        <v>-214.68</v>
      </c>
      <c r="D44" s="28">
        <f t="shared" si="2"/>
        <v>-6475</v>
      </c>
      <c r="E44" s="28">
        <f t="shared" si="2"/>
        <v>93.21</v>
      </c>
      <c r="F44" s="28">
        <f t="shared" si="2"/>
        <v>0.36</v>
      </c>
      <c r="G44" s="29">
        <f t="shared" si="2"/>
        <v>35.9</v>
      </c>
      <c r="H44" s="28">
        <f t="shared" si="2"/>
        <v>34.69</v>
      </c>
      <c r="I44" s="28">
        <f t="shared" si="2"/>
        <v>241.64</v>
      </c>
      <c r="J44" s="28">
        <f t="shared" si="2"/>
        <v>67.64</v>
      </c>
      <c r="K44" s="29">
        <f t="shared" si="2"/>
        <v>2500</v>
      </c>
      <c r="L44" s="28">
        <f t="shared" si="2"/>
        <v>65</v>
      </c>
      <c r="M44" s="28"/>
      <c r="N44" s="28">
        <f t="shared" si="0"/>
        <v>-3651.2400000000007</v>
      </c>
      <c r="O44" s="12"/>
    </row>
    <row r="45" spans="1:15" x14ac:dyDescent="0.2">
      <c r="A45" s="8"/>
      <c r="C45" s="6"/>
      <c r="D45" s="5"/>
      <c r="E45" s="5"/>
      <c r="F45" s="6"/>
      <c r="H45" s="6"/>
      <c r="I45" s="6"/>
      <c r="J45" s="6"/>
      <c r="L45" s="6"/>
      <c r="M45" s="6"/>
      <c r="N45" s="6"/>
      <c r="O45" s="6"/>
    </row>
    <row r="46" spans="1:15" x14ac:dyDescent="0.2">
      <c r="A46" s="8"/>
      <c r="C46" s="6"/>
      <c r="D46" s="5"/>
      <c r="E46" s="5"/>
      <c r="F46" s="6"/>
      <c r="H46" s="6"/>
      <c r="I46" s="6"/>
      <c r="J46" s="6"/>
      <c r="L46" s="6"/>
      <c r="M46" s="6"/>
      <c r="N46" s="6"/>
      <c r="O46" s="6"/>
    </row>
    <row r="47" spans="1:15" x14ac:dyDescent="0.2">
      <c r="A47" s="8"/>
      <c r="C47" s="6"/>
      <c r="D47" s="5"/>
      <c r="E47" s="5"/>
      <c r="F47" s="6"/>
      <c r="H47" s="6"/>
      <c r="I47" s="6"/>
      <c r="J47" s="6"/>
      <c r="L47" s="6"/>
      <c r="M47" s="6"/>
      <c r="N47" s="6">
        <f>SUM(C6:L43)</f>
        <v>-3651.2400000000002</v>
      </c>
      <c r="O47" s="6"/>
    </row>
    <row r="48" spans="1:15" x14ac:dyDescent="0.2">
      <c r="A48" s="31"/>
      <c r="B48" t="s">
        <v>55</v>
      </c>
    </row>
    <row r="50" spans="1:12" x14ac:dyDescent="0.2">
      <c r="A50" t="s">
        <v>7</v>
      </c>
      <c r="C50" s="5">
        <v>0</v>
      </c>
    </row>
    <row r="51" spans="1:12" x14ac:dyDescent="0.2">
      <c r="C51" s="5"/>
      <c r="L51" s="6">
        <f>N45+C55</f>
        <v>-2500</v>
      </c>
    </row>
    <row r="52" spans="1:12" x14ac:dyDescent="0.2">
      <c r="A52" s="8">
        <v>42300</v>
      </c>
      <c r="B52" t="s">
        <v>50</v>
      </c>
      <c r="C52" s="5">
        <v>-2500</v>
      </c>
    </row>
    <row r="53" spans="1:12" x14ac:dyDescent="0.2">
      <c r="C53" s="5"/>
    </row>
    <row r="54" spans="1:12" x14ac:dyDescent="0.2">
      <c r="C54" s="5"/>
    </row>
    <row r="55" spans="1:12" x14ac:dyDescent="0.2">
      <c r="A55" t="s">
        <v>51</v>
      </c>
      <c r="B55" s="32">
        <v>42369</v>
      </c>
      <c r="C55" s="11">
        <v>-2500</v>
      </c>
    </row>
    <row r="56" spans="1:12" x14ac:dyDescent="0.2">
      <c r="C56" s="5"/>
    </row>
  </sheetData>
  <phoneticPr fontId="10" type="noConversion"/>
  <pageMargins left="0.25" right="0.25" top="0.75" bottom="0.75" header="0.3" footer="0.3"/>
  <pageSetup paperSize="9" orientation="portrait" horizontalDpi="4294967292" verticalDpi="4294967292"/>
  <rowBreaks count="1" manualBreakCount="1">
    <brk id="45" max="1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sqref="A1:F22"/>
    </sheetView>
  </sheetViews>
  <sheetFormatPr defaultColWidth="10.8515625" defaultRowHeight="15" x14ac:dyDescent="0.2"/>
  <sheetData>
    <row r="1" spans="1:6" ht="18.75" x14ac:dyDescent="0.25">
      <c r="A1" s="36" t="s">
        <v>57</v>
      </c>
    </row>
    <row r="2" spans="1:6" x14ac:dyDescent="0.2">
      <c r="D2" s="45">
        <v>2015</v>
      </c>
      <c r="E2" s="45"/>
    </row>
    <row r="3" spans="1:6" x14ac:dyDescent="0.2">
      <c r="D3" s="37" t="s">
        <v>63</v>
      </c>
      <c r="E3" s="37" t="s">
        <v>63</v>
      </c>
    </row>
    <row r="4" spans="1:6" x14ac:dyDescent="0.2">
      <c r="A4" s="33" t="s">
        <v>60</v>
      </c>
    </row>
    <row r="5" spans="1:6" x14ac:dyDescent="0.2">
      <c r="A5" t="s">
        <v>58</v>
      </c>
      <c r="D5" s="34">
        <f>-'2015'!C44</f>
        <v>214.68</v>
      </c>
      <c r="E5" s="34"/>
      <c r="F5" s="34"/>
    </row>
    <row r="6" spans="1:6" x14ac:dyDescent="0.2">
      <c r="A6" t="s">
        <v>59</v>
      </c>
      <c r="D6" s="34">
        <f>-'2015'!D44</f>
        <v>6475</v>
      </c>
      <c r="E6" s="34"/>
      <c r="F6" s="34"/>
    </row>
    <row r="7" spans="1:6" x14ac:dyDescent="0.2">
      <c r="D7" s="35"/>
      <c r="E7" s="34"/>
      <c r="F7" s="34"/>
    </row>
    <row r="8" spans="1:6" x14ac:dyDescent="0.2">
      <c r="A8" s="13" t="s">
        <v>67</v>
      </c>
      <c r="D8" s="34"/>
      <c r="E8" s="34">
        <f>SUM(D5:D6)</f>
        <v>6689.68</v>
      </c>
      <c r="F8" s="34"/>
    </row>
    <row r="9" spans="1:6" x14ac:dyDescent="0.2">
      <c r="D9" s="34"/>
      <c r="E9" s="34"/>
      <c r="F9" s="34"/>
    </row>
    <row r="10" spans="1:6" x14ac:dyDescent="0.2">
      <c r="A10" s="33" t="s">
        <v>64</v>
      </c>
      <c r="D10" s="34"/>
      <c r="E10" s="34"/>
      <c r="F10" s="34"/>
    </row>
    <row r="11" spans="1:6" x14ac:dyDescent="0.2">
      <c r="A11" t="s">
        <v>21</v>
      </c>
      <c r="D11" s="34">
        <f>'2015'!G44</f>
        <v>35.9</v>
      </c>
      <c r="E11" s="34"/>
      <c r="F11" s="34"/>
    </row>
    <row r="12" spans="1:6" x14ac:dyDescent="0.2">
      <c r="A12" t="s">
        <v>61</v>
      </c>
      <c r="D12" s="34">
        <f>'2015'!J44</f>
        <v>67.64</v>
      </c>
      <c r="E12" s="34"/>
      <c r="F12" s="34"/>
    </row>
    <row r="13" spans="1:6" x14ac:dyDescent="0.2">
      <c r="A13" t="s">
        <v>31</v>
      </c>
      <c r="D13" s="34">
        <f>'2015'!I44</f>
        <v>241.64</v>
      </c>
      <c r="E13" s="34"/>
      <c r="F13" s="34"/>
    </row>
    <row r="14" spans="1:6" x14ac:dyDescent="0.2">
      <c r="A14" t="s">
        <v>3</v>
      </c>
      <c r="D14" s="34">
        <f>'2015'!H44+'2015'!L44</f>
        <v>99.69</v>
      </c>
      <c r="E14" s="34"/>
      <c r="F14" s="34"/>
    </row>
    <row r="15" spans="1:6" x14ac:dyDescent="0.2">
      <c r="A15" t="s">
        <v>62</v>
      </c>
      <c r="D15" s="34">
        <f>'2015'!E44+'2015'!F44</f>
        <v>93.57</v>
      </c>
      <c r="E15" s="34"/>
      <c r="F15" s="34"/>
    </row>
    <row r="16" spans="1:6" x14ac:dyDescent="0.2">
      <c r="D16" s="35"/>
      <c r="E16" s="34"/>
      <c r="F16" s="34"/>
    </row>
    <row r="17" spans="1:6" x14ac:dyDescent="0.2">
      <c r="A17" s="13" t="s">
        <v>66</v>
      </c>
      <c r="D17" s="34"/>
      <c r="E17" s="34">
        <f>SUM(D11:D15)+2</f>
        <v>540.43999999999994</v>
      </c>
      <c r="F17" s="34"/>
    </row>
    <row r="18" spans="1:6" x14ac:dyDescent="0.2">
      <c r="D18" s="34"/>
      <c r="E18" s="34"/>
      <c r="F18" s="34"/>
    </row>
    <row r="19" spans="1:6" ht="15.75" thickBot="1" x14ac:dyDescent="0.25">
      <c r="A19" s="13" t="s">
        <v>65</v>
      </c>
      <c r="D19" s="34"/>
      <c r="E19" s="38">
        <f>E8-E17+1</f>
        <v>6150.2400000000007</v>
      </c>
      <c r="F19" s="34"/>
    </row>
    <row r="20" spans="1:6" ht="15.75" thickTop="1" x14ac:dyDescent="0.2">
      <c r="D20" s="34"/>
      <c r="E20" s="34"/>
      <c r="F20" s="34"/>
    </row>
  </sheetData>
  <mergeCells count="1">
    <mergeCell ref="D2:E2"/>
  </mergeCells>
  <phoneticPr fontId="10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8"/>
  <sheetViews>
    <sheetView topLeftCell="A35" workbookViewId="0">
      <selection activeCell="B30" sqref="B30"/>
    </sheetView>
  </sheetViews>
  <sheetFormatPr defaultColWidth="10.8515625" defaultRowHeight="15" x14ac:dyDescent="0.2"/>
  <cols>
    <col min="2" max="2" width="32.5546875" customWidth="1"/>
    <col min="4" max="4" width="12.328125" customWidth="1"/>
    <col min="7" max="10" width="11.7109375" customWidth="1"/>
    <col min="12" max="12" width="12.82421875" customWidth="1"/>
  </cols>
  <sheetData>
    <row r="1" spans="1:16" x14ac:dyDescent="0.2">
      <c r="A1" s="7" t="s">
        <v>6</v>
      </c>
      <c r="D1" s="5"/>
      <c r="E1" s="5"/>
      <c r="G1" s="5"/>
      <c r="H1" s="5"/>
      <c r="I1" s="5"/>
      <c r="M1" s="5"/>
    </row>
    <row r="2" spans="1:16" x14ac:dyDescent="0.2">
      <c r="A2" s="8"/>
      <c r="B2" t="s">
        <v>97</v>
      </c>
      <c r="D2" s="5"/>
      <c r="E2" s="5"/>
      <c r="G2" s="5"/>
      <c r="H2" s="5"/>
      <c r="I2" s="5"/>
      <c r="M2" s="5"/>
    </row>
    <row r="3" spans="1:16" x14ac:dyDescent="0.2">
      <c r="A3" s="9" t="s">
        <v>0</v>
      </c>
      <c r="B3" s="1" t="s">
        <v>1</v>
      </c>
      <c r="C3" s="1" t="s">
        <v>48</v>
      </c>
      <c r="D3" s="2" t="s">
        <v>47</v>
      </c>
      <c r="E3" s="2" t="s">
        <v>11</v>
      </c>
      <c r="F3" s="1" t="s">
        <v>14</v>
      </c>
      <c r="G3" s="2" t="s">
        <v>21</v>
      </c>
      <c r="H3" s="2" t="s">
        <v>89</v>
      </c>
      <c r="I3" s="2" t="s">
        <v>79</v>
      </c>
      <c r="J3" s="1" t="s">
        <v>46</v>
      </c>
      <c r="K3" s="1" t="s">
        <v>31</v>
      </c>
      <c r="L3" s="1" t="s">
        <v>33</v>
      </c>
      <c r="M3" s="2" t="s">
        <v>36</v>
      </c>
      <c r="N3" s="1" t="s">
        <v>3</v>
      </c>
      <c r="O3" s="1" t="s">
        <v>2</v>
      </c>
      <c r="P3" s="14"/>
    </row>
    <row r="4" spans="1:16" x14ac:dyDescent="0.2">
      <c r="A4" s="10" t="s">
        <v>68</v>
      </c>
      <c r="B4" s="1"/>
      <c r="C4" s="1"/>
      <c r="D4" s="4" t="s">
        <v>25</v>
      </c>
      <c r="E4" s="2"/>
      <c r="F4" s="1"/>
      <c r="G4" s="2"/>
      <c r="H4" s="2"/>
      <c r="I4" s="2" t="s">
        <v>88</v>
      </c>
      <c r="J4" s="1"/>
      <c r="K4" s="1"/>
      <c r="L4" s="1" t="s">
        <v>34</v>
      </c>
      <c r="M4" s="2"/>
      <c r="N4" s="1" t="s">
        <v>4</v>
      </c>
      <c r="O4" s="1"/>
      <c r="P4" s="1" t="s">
        <v>5</v>
      </c>
    </row>
    <row r="5" spans="1:16" x14ac:dyDescent="0.2">
      <c r="A5" s="25"/>
      <c r="B5" s="15"/>
      <c r="C5" s="15"/>
      <c r="D5" s="17"/>
      <c r="E5" s="17"/>
      <c r="F5" s="15"/>
      <c r="G5" s="17"/>
      <c r="H5" s="17"/>
      <c r="I5" s="17"/>
      <c r="J5" s="15"/>
      <c r="K5" s="15"/>
      <c r="L5" s="15"/>
      <c r="M5" s="17"/>
      <c r="N5" s="15"/>
      <c r="O5" s="15"/>
      <c r="P5" s="15"/>
    </row>
    <row r="6" spans="1:16" x14ac:dyDescent="0.2">
      <c r="A6" s="25"/>
      <c r="B6" s="15"/>
      <c r="C6" s="18"/>
      <c r="D6" s="17"/>
      <c r="E6" s="17"/>
      <c r="F6" s="18"/>
      <c r="G6" s="17"/>
      <c r="H6" s="17"/>
      <c r="I6" s="17"/>
      <c r="J6" s="18"/>
      <c r="K6" s="18"/>
      <c r="L6" s="18"/>
      <c r="M6" s="17"/>
      <c r="N6" s="18"/>
      <c r="O6" s="18"/>
      <c r="P6" s="18"/>
    </row>
    <row r="7" spans="1:16" x14ac:dyDescent="0.2">
      <c r="A7" s="25">
        <v>42370</v>
      </c>
      <c r="B7" s="19" t="s">
        <v>7</v>
      </c>
      <c r="C7" s="15"/>
      <c r="D7" s="17"/>
      <c r="E7" s="17"/>
      <c r="F7" s="18"/>
      <c r="G7" s="17"/>
      <c r="H7" s="17"/>
      <c r="I7" s="17"/>
      <c r="J7" s="18"/>
      <c r="K7" s="18"/>
      <c r="L7" s="18"/>
      <c r="M7" s="17"/>
      <c r="N7" s="18"/>
      <c r="O7" s="18">
        <v>-3651.24</v>
      </c>
      <c r="P7" s="18">
        <v>-3651.24</v>
      </c>
    </row>
    <row r="8" spans="1:16" x14ac:dyDescent="0.2">
      <c r="A8" s="25">
        <v>42372</v>
      </c>
      <c r="B8" s="20" t="s">
        <v>69</v>
      </c>
      <c r="C8" s="18">
        <v>-30</v>
      </c>
      <c r="D8" s="17"/>
      <c r="E8" s="17"/>
      <c r="F8" s="18"/>
      <c r="G8" s="17"/>
      <c r="H8" s="17"/>
      <c r="I8" s="17"/>
      <c r="J8" s="18"/>
      <c r="K8" s="18"/>
      <c r="L8" s="18"/>
      <c r="M8" s="17"/>
      <c r="N8" s="18"/>
      <c r="O8" s="18">
        <f t="shared" ref="O8:O41" si="0">SUM(C8:N8)+O7</f>
        <v>-3681.24</v>
      </c>
      <c r="P8" s="18">
        <f t="shared" ref="P8:P46" si="1">SUM(C8:N8)</f>
        <v>-30</v>
      </c>
    </row>
    <row r="9" spans="1:16" x14ac:dyDescent="0.2">
      <c r="A9" s="25">
        <v>42370</v>
      </c>
      <c r="B9" s="20" t="s">
        <v>70</v>
      </c>
      <c r="C9" s="18"/>
      <c r="D9" s="17"/>
      <c r="E9" s="17">
        <v>10.35</v>
      </c>
      <c r="F9" s="18"/>
      <c r="G9" s="17"/>
      <c r="H9" s="17"/>
      <c r="I9" s="17"/>
      <c r="J9" s="18"/>
      <c r="K9" s="15"/>
      <c r="L9" s="18"/>
      <c r="M9" s="17"/>
      <c r="N9" s="18"/>
      <c r="O9" s="18">
        <f t="shared" si="0"/>
        <v>-3670.89</v>
      </c>
      <c r="P9" s="18">
        <f t="shared" si="1"/>
        <v>10.35</v>
      </c>
    </row>
    <row r="10" spans="1:16" x14ac:dyDescent="0.2">
      <c r="A10" s="25">
        <v>42377</v>
      </c>
      <c r="B10" s="20" t="s">
        <v>151</v>
      </c>
      <c r="C10" s="18"/>
      <c r="D10" s="17"/>
      <c r="E10" s="17"/>
      <c r="F10" s="18"/>
      <c r="G10" s="17"/>
      <c r="H10" s="17"/>
      <c r="I10" s="17"/>
      <c r="J10" s="18"/>
      <c r="K10" s="18"/>
      <c r="L10" s="18"/>
      <c r="M10" s="17"/>
      <c r="N10" s="18">
        <v>829.6</v>
      </c>
      <c r="O10" s="18">
        <f t="shared" si="0"/>
        <v>-2841.29</v>
      </c>
      <c r="P10" s="18">
        <f t="shared" si="1"/>
        <v>829.6</v>
      </c>
    </row>
    <row r="11" spans="1:16" x14ac:dyDescent="0.2">
      <c r="A11" s="25">
        <v>42377</v>
      </c>
      <c r="B11" s="20" t="s">
        <v>71</v>
      </c>
      <c r="C11" s="18"/>
      <c r="D11" s="17">
        <v>-393.64</v>
      </c>
      <c r="E11" s="17"/>
      <c r="F11" s="18"/>
      <c r="G11" s="17"/>
      <c r="H11" s="17"/>
      <c r="I11" s="17"/>
      <c r="J11" s="18"/>
      <c r="K11" s="18"/>
      <c r="L11" s="18"/>
      <c r="M11" s="17"/>
      <c r="N11" s="18"/>
      <c r="O11" s="18">
        <f t="shared" si="0"/>
        <v>-3234.93</v>
      </c>
      <c r="P11" s="18">
        <f t="shared" si="1"/>
        <v>-393.64</v>
      </c>
    </row>
    <row r="12" spans="1:16" x14ac:dyDescent="0.2">
      <c r="A12" s="25">
        <v>42382</v>
      </c>
      <c r="B12" s="20" t="s">
        <v>72</v>
      </c>
      <c r="C12" s="18"/>
      <c r="D12" s="17"/>
      <c r="E12" s="17"/>
      <c r="F12" s="18"/>
      <c r="G12" s="17"/>
      <c r="H12" s="17"/>
      <c r="I12" s="17"/>
      <c r="J12" s="18"/>
      <c r="K12" s="18"/>
      <c r="L12" s="18"/>
      <c r="M12" s="17">
        <v>-501.92</v>
      </c>
      <c r="N12" s="18"/>
      <c r="O12" s="18">
        <f t="shared" si="0"/>
        <v>-3736.85</v>
      </c>
      <c r="P12" s="18">
        <f t="shared" si="1"/>
        <v>-501.92</v>
      </c>
    </row>
    <row r="13" spans="1:16" x14ac:dyDescent="0.2">
      <c r="A13" s="25">
        <v>42382</v>
      </c>
      <c r="B13" s="20" t="s">
        <v>73</v>
      </c>
      <c r="C13" s="18"/>
      <c r="D13" s="17"/>
      <c r="E13" s="17"/>
      <c r="F13" s="18"/>
      <c r="G13" s="17"/>
      <c r="H13" s="17"/>
      <c r="I13" s="17">
        <v>3661.78</v>
      </c>
      <c r="J13" s="18"/>
      <c r="K13" s="18"/>
      <c r="L13" s="18"/>
      <c r="M13" s="17"/>
      <c r="N13" s="18"/>
      <c r="O13" s="18">
        <f t="shared" si="0"/>
        <v>-75.069999999999709</v>
      </c>
      <c r="P13" s="18">
        <f t="shared" si="1"/>
        <v>3661.78</v>
      </c>
    </row>
    <row r="14" spans="1:16" x14ac:dyDescent="0.2">
      <c r="A14" s="25">
        <v>42395</v>
      </c>
      <c r="B14" s="20" t="s">
        <v>72</v>
      </c>
      <c r="C14" s="18"/>
      <c r="D14" s="17"/>
      <c r="E14" s="17"/>
      <c r="F14" s="18"/>
      <c r="G14" s="21"/>
      <c r="H14" s="21"/>
      <c r="I14" s="21"/>
      <c r="J14" s="18"/>
      <c r="K14" s="18"/>
      <c r="L14" s="18"/>
      <c r="M14" s="17">
        <v>-100</v>
      </c>
      <c r="N14" s="18"/>
      <c r="O14" s="18">
        <f t="shared" si="0"/>
        <v>-175.06999999999971</v>
      </c>
      <c r="P14" s="18">
        <f t="shared" si="1"/>
        <v>-100</v>
      </c>
    </row>
    <row r="15" spans="1:16" x14ac:dyDescent="0.2">
      <c r="A15" s="25">
        <v>42395</v>
      </c>
      <c r="B15" s="20" t="s">
        <v>74</v>
      </c>
      <c r="C15" s="18"/>
      <c r="D15" s="17"/>
      <c r="E15" s="17"/>
      <c r="F15" s="18"/>
      <c r="G15" s="17"/>
      <c r="H15" s="17"/>
      <c r="I15" s="17"/>
      <c r="J15" s="18"/>
      <c r="K15" s="18"/>
      <c r="L15" s="18"/>
      <c r="M15" s="17"/>
      <c r="N15" s="18">
        <v>50</v>
      </c>
      <c r="O15" s="18">
        <f t="shared" si="0"/>
        <v>-125.06999999999971</v>
      </c>
      <c r="P15" s="18">
        <f t="shared" si="1"/>
        <v>50</v>
      </c>
    </row>
    <row r="16" spans="1:16" x14ac:dyDescent="0.2">
      <c r="A16" s="25">
        <v>42401</v>
      </c>
      <c r="B16" s="20" t="s">
        <v>75</v>
      </c>
      <c r="C16" s="18">
        <v>-1500</v>
      </c>
      <c r="D16" s="17"/>
      <c r="E16" s="17"/>
      <c r="F16" s="18"/>
      <c r="G16" s="17"/>
      <c r="H16" s="17"/>
      <c r="I16" s="17"/>
      <c r="J16" s="18"/>
      <c r="K16" s="18"/>
      <c r="L16" s="18"/>
      <c r="M16" s="17"/>
      <c r="N16" s="18"/>
      <c r="O16" s="18">
        <f t="shared" si="0"/>
        <v>-1625.0699999999997</v>
      </c>
      <c r="P16" s="18">
        <f t="shared" si="1"/>
        <v>-1500</v>
      </c>
    </row>
    <row r="17" spans="1:16" x14ac:dyDescent="0.2">
      <c r="A17" s="25">
        <v>42401</v>
      </c>
      <c r="B17" s="20" t="s">
        <v>76</v>
      </c>
      <c r="C17" s="18"/>
      <c r="D17" s="17"/>
      <c r="E17" s="17">
        <v>15.65</v>
      </c>
      <c r="F17" s="18"/>
      <c r="G17" s="17"/>
      <c r="H17" s="17"/>
      <c r="I17" s="17"/>
      <c r="J17" s="18"/>
      <c r="K17" s="18"/>
      <c r="L17" s="18"/>
      <c r="M17" s="17"/>
      <c r="N17" s="18"/>
      <c r="O17" s="18">
        <f t="shared" si="0"/>
        <v>-1609.4199999999996</v>
      </c>
      <c r="P17" s="18">
        <f t="shared" si="1"/>
        <v>15.65</v>
      </c>
    </row>
    <row r="18" spans="1:16" x14ac:dyDescent="0.2">
      <c r="A18" s="25">
        <v>42430</v>
      </c>
      <c r="B18" s="20" t="s">
        <v>72</v>
      </c>
      <c r="C18" s="22"/>
      <c r="D18" s="17"/>
      <c r="E18" s="17"/>
      <c r="F18" s="18"/>
      <c r="G18" s="17"/>
      <c r="H18" s="17"/>
      <c r="I18" s="17"/>
      <c r="J18" s="18"/>
      <c r="K18" s="18"/>
      <c r="L18" s="18"/>
      <c r="M18" s="17">
        <v>-1900</v>
      </c>
      <c r="N18" s="18"/>
      <c r="O18" s="18">
        <f t="shared" si="0"/>
        <v>-3509.4199999999996</v>
      </c>
      <c r="P18" s="18">
        <f t="shared" si="1"/>
        <v>-1900</v>
      </c>
    </row>
    <row r="19" spans="1:16" x14ac:dyDescent="0.2">
      <c r="A19" s="25">
        <v>42430</v>
      </c>
      <c r="B19" s="20" t="s">
        <v>77</v>
      </c>
      <c r="C19" s="18"/>
      <c r="D19" s="17"/>
      <c r="E19" s="17"/>
      <c r="F19" s="18"/>
      <c r="G19" s="17"/>
      <c r="H19" s="17"/>
      <c r="I19" s="17"/>
      <c r="J19" s="18"/>
      <c r="K19" s="18">
        <v>102.85</v>
      </c>
      <c r="L19" s="18"/>
      <c r="M19" s="17"/>
      <c r="N19" s="18"/>
      <c r="O19" s="18">
        <f t="shared" si="0"/>
        <v>-3406.5699999999997</v>
      </c>
      <c r="P19" s="18">
        <f t="shared" si="1"/>
        <v>102.85</v>
      </c>
    </row>
    <row r="20" spans="1:16" x14ac:dyDescent="0.2">
      <c r="A20" s="25">
        <v>42430</v>
      </c>
      <c r="B20" s="20" t="s">
        <v>78</v>
      </c>
      <c r="C20" s="18"/>
      <c r="D20" s="17"/>
      <c r="E20" s="17">
        <v>10.65</v>
      </c>
      <c r="F20" s="18"/>
      <c r="G20" s="17"/>
      <c r="H20" s="17"/>
      <c r="I20" s="17"/>
      <c r="J20" s="18"/>
      <c r="K20" s="18"/>
      <c r="L20" s="18"/>
      <c r="M20" s="17"/>
      <c r="N20" s="18"/>
      <c r="O20" s="18">
        <f t="shared" si="0"/>
        <v>-3395.9199999999996</v>
      </c>
      <c r="P20" s="18">
        <f t="shared" si="1"/>
        <v>10.65</v>
      </c>
    </row>
    <row r="21" spans="1:16" x14ac:dyDescent="0.2">
      <c r="A21" s="25">
        <v>42433</v>
      </c>
      <c r="B21" s="20" t="s">
        <v>80</v>
      </c>
      <c r="C21" s="16"/>
      <c r="D21" s="17"/>
      <c r="E21" s="17"/>
      <c r="F21" s="18"/>
      <c r="G21" s="17"/>
      <c r="H21" s="17"/>
      <c r="I21" s="17"/>
      <c r="J21" s="18"/>
      <c r="K21" s="18"/>
      <c r="L21" s="18"/>
      <c r="M21" s="17"/>
      <c r="N21" s="18">
        <v>3000</v>
      </c>
      <c r="O21" s="18">
        <f t="shared" si="0"/>
        <v>-395.91999999999962</v>
      </c>
      <c r="P21" s="18">
        <f t="shared" si="1"/>
        <v>3000</v>
      </c>
    </row>
    <row r="22" spans="1:16" x14ac:dyDescent="0.2">
      <c r="A22" s="25">
        <v>42461</v>
      </c>
      <c r="B22" s="20" t="s">
        <v>81</v>
      </c>
      <c r="C22" s="18"/>
      <c r="D22" s="17"/>
      <c r="E22" s="17">
        <v>15.65</v>
      </c>
      <c r="F22" s="18"/>
      <c r="G22" s="17"/>
      <c r="H22" s="17"/>
      <c r="I22" s="17"/>
      <c r="J22" s="18"/>
      <c r="K22" s="18"/>
      <c r="L22" s="18"/>
      <c r="M22" s="17"/>
      <c r="N22" s="18"/>
      <c r="O22" s="18">
        <f t="shared" si="0"/>
        <v>-380.26999999999964</v>
      </c>
      <c r="P22" s="18">
        <f t="shared" si="1"/>
        <v>15.65</v>
      </c>
    </row>
    <row r="23" spans="1:16" x14ac:dyDescent="0.2">
      <c r="A23" s="25">
        <v>42488</v>
      </c>
      <c r="B23" s="20" t="s">
        <v>82</v>
      </c>
      <c r="C23" s="18">
        <v>-25</v>
      </c>
      <c r="D23" s="17"/>
      <c r="E23" s="17"/>
      <c r="F23" s="18"/>
      <c r="G23" s="17"/>
      <c r="H23" s="17"/>
      <c r="I23" s="17"/>
      <c r="J23" s="18"/>
      <c r="K23" s="18"/>
      <c r="L23" s="18"/>
      <c r="M23" s="17"/>
      <c r="N23" s="18"/>
      <c r="O23" s="18">
        <f t="shared" si="0"/>
        <v>-405.26999999999964</v>
      </c>
      <c r="P23" s="18">
        <f t="shared" si="1"/>
        <v>-25</v>
      </c>
    </row>
    <row r="24" spans="1:16" x14ac:dyDescent="0.2">
      <c r="A24" s="25">
        <v>42491</v>
      </c>
      <c r="B24" s="20" t="s">
        <v>83</v>
      </c>
      <c r="C24" s="18"/>
      <c r="D24" s="17"/>
      <c r="E24" s="17">
        <v>10.65</v>
      </c>
      <c r="F24" s="18"/>
      <c r="G24" s="17"/>
      <c r="H24" s="17"/>
      <c r="I24" s="17"/>
      <c r="J24" s="18"/>
      <c r="K24" s="18"/>
      <c r="L24" s="18"/>
      <c r="M24" s="17"/>
      <c r="N24" s="18"/>
      <c r="O24" s="18">
        <f t="shared" si="0"/>
        <v>-394.61999999999966</v>
      </c>
      <c r="P24" s="18">
        <f t="shared" si="1"/>
        <v>10.65</v>
      </c>
    </row>
    <row r="25" spans="1:16" x14ac:dyDescent="0.2">
      <c r="A25" s="25">
        <v>42522</v>
      </c>
      <c r="B25" s="20" t="s">
        <v>84</v>
      </c>
      <c r="C25" s="18"/>
      <c r="D25" s="17"/>
      <c r="E25" s="17">
        <v>10.65</v>
      </c>
      <c r="F25" s="18"/>
      <c r="G25" s="17"/>
      <c r="H25" s="17"/>
      <c r="I25" s="17"/>
      <c r="J25" s="18"/>
      <c r="K25" s="18"/>
      <c r="L25" s="18"/>
      <c r="M25" s="17"/>
      <c r="N25" s="18"/>
      <c r="O25" s="18">
        <f t="shared" si="0"/>
        <v>-383.96999999999969</v>
      </c>
      <c r="P25" s="18">
        <f t="shared" si="1"/>
        <v>10.65</v>
      </c>
    </row>
    <row r="26" spans="1:16" x14ac:dyDescent="0.2">
      <c r="A26" s="25">
        <v>42541</v>
      </c>
      <c r="B26" s="20" t="s">
        <v>85</v>
      </c>
      <c r="C26" s="22"/>
      <c r="D26" s="17"/>
      <c r="E26" s="17"/>
      <c r="F26" s="18"/>
      <c r="G26" s="17"/>
      <c r="H26" s="17"/>
      <c r="I26" s="17"/>
      <c r="J26" s="18">
        <v>9.81</v>
      </c>
      <c r="K26" s="18"/>
      <c r="L26" s="18"/>
      <c r="M26" s="17"/>
      <c r="N26" s="18"/>
      <c r="O26" s="18">
        <f t="shared" si="0"/>
        <v>-374.15999999999968</v>
      </c>
      <c r="P26" s="18">
        <f t="shared" si="1"/>
        <v>9.81</v>
      </c>
    </row>
    <row r="27" spans="1:16" x14ac:dyDescent="0.2">
      <c r="A27" s="25">
        <v>42541</v>
      </c>
      <c r="B27" s="20" t="s">
        <v>85</v>
      </c>
      <c r="C27" s="18"/>
      <c r="D27" s="17"/>
      <c r="E27" s="17"/>
      <c r="F27" s="18"/>
      <c r="G27" s="17"/>
      <c r="H27" s="17"/>
      <c r="I27" s="17"/>
      <c r="J27" s="18">
        <v>9.81</v>
      </c>
      <c r="K27" s="18"/>
      <c r="L27" s="18"/>
      <c r="M27" s="17"/>
      <c r="N27" s="18"/>
      <c r="O27" s="18">
        <f t="shared" si="0"/>
        <v>-364.34999999999968</v>
      </c>
      <c r="P27" s="18">
        <f t="shared" si="1"/>
        <v>9.81</v>
      </c>
    </row>
    <row r="28" spans="1:16" x14ac:dyDescent="0.2">
      <c r="A28" s="25">
        <v>42547</v>
      </c>
      <c r="B28" s="20" t="s">
        <v>86</v>
      </c>
      <c r="C28" s="18"/>
      <c r="D28" s="17">
        <v>-395</v>
      </c>
      <c r="E28" s="17"/>
      <c r="F28" s="18"/>
      <c r="G28" s="17"/>
      <c r="H28" s="17"/>
      <c r="I28" s="17"/>
      <c r="J28" s="18"/>
      <c r="K28" s="18"/>
      <c r="L28" s="18"/>
      <c r="M28" s="17"/>
      <c r="N28" s="18"/>
      <c r="O28" s="18">
        <f t="shared" si="0"/>
        <v>-759.34999999999968</v>
      </c>
      <c r="P28" s="18">
        <f t="shared" si="1"/>
        <v>-395</v>
      </c>
    </row>
    <row r="29" spans="1:16" x14ac:dyDescent="0.2">
      <c r="A29" s="25">
        <v>42552</v>
      </c>
      <c r="B29" s="20" t="s">
        <v>87</v>
      </c>
      <c r="C29" s="18"/>
      <c r="D29" s="17"/>
      <c r="E29" s="17">
        <v>10.65</v>
      </c>
      <c r="F29" s="18"/>
      <c r="G29" s="17"/>
      <c r="H29" s="17"/>
      <c r="I29" s="17"/>
      <c r="J29" s="18"/>
      <c r="K29" s="18"/>
      <c r="L29" s="18"/>
      <c r="M29" s="17"/>
      <c r="N29" s="18"/>
      <c r="O29" s="18">
        <f t="shared" si="0"/>
        <v>-748.6999999999997</v>
      </c>
      <c r="P29" s="18">
        <f t="shared" si="1"/>
        <v>10.65</v>
      </c>
    </row>
    <row r="30" spans="1:16" x14ac:dyDescent="0.2">
      <c r="A30" s="25">
        <v>42577</v>
      </c>
      <c r="B30" s="20" t="s">
        <v>154</v>
      </c>
      <c r="C30" s="18">
        <v>-1000</v>
      </c>
      <c r="D30" s="17"/>
      <c r="E30" s="17"/>
      <c r="F30" s="15"/>
      <c r="G30" s="17"/>
      <c r="H30" s="17"/>
      <c r="I30" s="17"/>
      <c r="J30" s="15"/>
      <c r="K30" s="15"/>
      <c r="L30" s="15"/>
      <c r="M30" s="17"/>
      <c r="N30" s="15"/>
      <c r="O30" s="18">
        <f t="shared" si="0"/>
        <v>-1748.6999999999998</v>
      </c>
      <c r="P30" s="18">
        <f t="shared" si="1"/>
        <v>-1000</v>
      </c>
    </row>
    <row r="31" spans="1:16" x14ac:dyDescent="0.2">
      <c r="A31" s="25">
        <v>42578</v>
      </c>
      <c r="B31" s="20" t="s">
        <v>90</v>
      </c>
      <c r="C31" s="18"/>
      <c r="D31" s="17"/>
      <c r="E31" s="17"/>
      <c r="F31" s="15"/>
      <c r="G31" s="17"/>
      <c r="H31" s="17">
        <v>1500</v>
      </c>
      <c r="I31" s="17"/>
      <c r="J31" s="15"/>
      <c r="K31" s="15"/>
      <c r="L31" s="15"/>
      <c r="M31" s="17"/>
      <c r="N31" s="15"/>
      <c r="O31" s="18">
        <f t="shared" si="0"/>
        <v>-248.69999999999982</v>
      </c>
      <c r="P31" s="18">
        <f t="shared" si="1"/>
        <v>1500</v>
      </c>
    </row>
    <row r="32" spans="1:16" x14ac:dyDescent="0.2">
      <c r="A32" s="25">
        <v>42583</v>
      </c>
      <c r="B32" s="20" t="s">
        <v>91</v>
      </c>
      <c r="C32" s="18"/>
      <c r="D32" s="17"/>
      <c r="E32" s="17">
        <v>10.65</v>
      </c>
      <c r="F32" s="15"/>
      <c r="G32" s="17"/>
      <c r="H32" s="17"/>
      <c r="I32" s="17"/>
      <c r="J32" s="15"/>
      <c r="K32" s="15"/>
      <c r="L32" s="15"/>
      <c r="M32" s="17"/>
      <c r="N32" s="15"/>
      <c r="O32" s="18">
        <f t="shared" si="0"/>
        <v>-238.04999999999981</v>
      </c>
      <c r="P32" s="18">
        <f t="shared" si="1"/>
        <v>10.65</v>
      </c>
    </row>
    <row r="33" spans="1:16" x14ac:dyDescent="0.2">
      <c r="A33" s="25">
        <v>42608</v>
      </c>
      <c r="B33" s="20" t="s">
        <v>92</v>
      </c>
      <c r="C33" s="18">
        <v>-25</v>
      </c>
      <c r="D33" s="17"/>
      <c r="E33" s="17"/>
      <c r="F33" s="15"/>
      <c r="G33" s="17"/>
      <c r="H33" s="17"/>
      <c r="I33" s="17"/>
      <c r="J33" s="15"/>
      <c r="K33" s="15"/>
      <c r="L33" s="15"/>
      <c r="M33" s="17"/>
      <c r="N33" s="15"/>
      <c r="O33" s="18">
        <f t="shared" si="0"/>
        <v>-263.04999999999984</v>
      </c>
      <c r="P33" s="18">
        <f t="shared" si="1"/>
        <v>-25</v>
      </c>
    </row>
    <row r="34" spans="1:16" x14ac:dyDescent="0.2">
      <c r="A34" s="25">
        <v>42614</v>
      </c>
      <c r="B34" s="20" t="s">
        <v>93</v>
      </c>
      <c r="C34" s="18"/>
      <c r="D34" s="17"/>
      <c r="E34" s="17">
        <v>10.65</v>
      </c>
      <c r="F34" s="15"/>
      <c r="G34" s="17"/>
      <c r="H34" s="17"/>
      <c r="I34" s="17"/>
      <c r="J34" s="15"/>
      <c r="K34" s="15"/>
      <c r="L34" s="15"/>
      <c r="M34" s="17"/>
      <c r="N34" s="15"/>
      <c r="O34" s="18">
        <f t="shared" si="0"/>
        <v>-252.39999999999984</v>
      </c>
      <c r="P34" s="18">
        <f t="shared" si="1"/>
        <v>10.65</v>
      </c>
    </row>
    <row r="35" spans="1:16" x14ac:dyDescent="0.2">
      <c r="A35" s="25">
        <v>42644</v>
      </c>
      <c r="B35" s="20" t="s">
        <v>94</v>
      </c>
      <c r="C35" s="23"/>
      <c r="D35" s="17"/>
      <c r="E35" s="17">
        <v>10.73</v>
      </c>
      <c r="F35" s="15"/>
      <c r="G35" s="17"/>
      <c r="H35" s="17"/>
      <c r="I35" s="17"/>
      <c r="J35" s="15"/>
      <c r="K35" s="15"/>
      <c r="L35" s="15"/>
      <c r="M35" s="17"/>
      <c r="N35" s="15"/>
      <c r="O35" s="18">
        <f t="shared" si="0"/>
        <v>-241.66999999999985</v>
      </c>
      <c r="P35" s="18">
        <f t="shared" si="1"/>
        <v>10.73</v>
      </c>
    </row>
    <row r="36" spans="1:16" x14ac:dyDescent="0.2">
      <c r="A36" s="25">
        <v>42675</v>
      </c>
      <c r="B36" s="20" t="s">
        <v>95</v>
      </c>
      <c r="C36" s="18"/>
      <c r="D36" s="17"/>
      <c r="E36" s="17">
        <v>10.57</v>
      </c>
      <c r="F36" s="15"/>
      <c r="G36" s="17"/>
      <c r="H36" s="17"/>
      <c r="I36" s="17"/>
      <c r="J36" s="15"/>
      <c r="K36" s="16"/>
      <c r="L36" s="15"/>
      <c r="M36" s="17"/>
      <c r="N36" s="15"/>
      <c r="O36" s="18">
        <f t="shared" si="0"/>
        <v>-231.09999999999985</v>
      </c>
      <c r="P36" s="18">
        <f t="shared" si="1"/>
        <v>10.57</v>
      </c>
    </row>
    <row r="37" spans="1:16" x14ac:dyDescent="0.2">
      <c r="A37" s="25">
        <v>42705</v>
      </c>
      <c r="B37" s="20" t="s">
        <v>100</v>
      </c>
      <c r="C37" s="18"/>
      <c r="D37" s="17"/>
      <c r="E37" s="17">
        <v>10.65</v>
      </c>
      <c r="F37" s="15"/>
      <c r="G37" s="17"/>
      <c r="H37" s="17"/>
      <c r="I37" s="17"/>
      <c r="J37" s="17"/>
      <c r="K37" s="15"/>
      <c r="L37" s="15"/>
      <c r="M37" s="17"/>
      <c r="N37" s="15"/>
      <c r="O37" s="18">
        <f t="shared" si="0"/>
        <v>-220.44999999999985</v>
      </c>
      <c r="P37" s="18">
        <f t="shared" si="1"/>
        <v>10.65</v>
      </c>
    </row>
    <row r="38" spans="1:16" x14ac:dyDescent="0.2">
      <c r="A38" s="25">
        <v>42724</v>
      </c>
      <c r="B38" s="20" t="s">
        <v>101</v>
      </c>
      <c r="C38" s="22">
        <v>-150</v>
      </c>
      <c r="D38" s="24"/>
      <c r="E38" s="17"/>
      <c r="F38" s="15"/>
      <c r="G38" s="17"/>
      <c r="H38" s="17"/>
      <c r="I38" s="17"/>
      <c r="J38" s="15"/>
      <c r="K38" s="15"/>
      <c r="L38" s="15"/>
      <c r="M38" s="17"/>
      <c r="N38" s="15"/>
      <c r="O38" s="18">
        <f t="shared" si="0"/>
        <v>-370.44999999999982</v>
      </c>
      <c r="P38" s="18">
        <f t="shared" si="1"/>
        <v>-150</v>
      </c>
    </row>
    <row r="39" spans="1:16" x14ac:dyDescent="0.2">
      <c r="A39" s="25"/>
      <c r="B39" s="30"/>
      <c r="C39" s="18"/>
      <c r="D39" s="17"/>
      <c r="E39" s="17"/>
      <c r="F39" s="15"/>
      <c r="G39" s="17"/>
      <c r="H39" s="17"/>
      <c r="I39" s="17"/>
      <c r="J39" s="15"/>
      <c r="K39" s="15"/>
      <c r="L39" s="15"/>
      <c r="M39" s="17"/>
      <c r="N39" s="15"/>
      <c r="O39" s="18">
        <f t="shared" si="0"/>
        <v>-370.44999999999982</v>
      </c>
      <c r="P39" s="18">
        <f t="shared" si="1"/>
        <v>0</v>
      </c>
    </row>
    <row r="40" spans="1:16" s="44" customFormat="1" x14ac:dyDescent="0.2">
      <c r="A40" s="40"/>
      <c r="B40" s="41" t="s">
        <v>146</v>
      </c>
      <c r="C40" s="42"/>
      <c r="D40" s="42"/>
      <c r="E40" s="42"/>
      <c r="F40" s="42"/>
      <c r="G40" s="43"/>
      <c r="H40" s="43"/>
      <c r="I40" s="43"/>
      <c r="J40" s="42"/>
      <c r="K40" s="42"/>
      <c r="L40" s="42"/>
      <c r="M40" s="43"/>
      <c r="N40" s="42">
        <v>-3000</v>
      </c>
      <c r="O40" s="42">
        <f>SUM(C40:N40)+O39</f>
        <v>-3370.45</v>
      </c>
      <c r="P40" s="42">
        <f t="shared" si="1"/>
        <v>-3000</v>
      </c>
    </row>
    <row r="41" spans="1:16" s="44" customFormat="1" x14ac:dyDescent="0.2">
      <c r="A41" s="40"/>
      <c r="B41" s="41" t="s">
        <v>146</v>
      </c>
      <c r="C41" s="42"/>
      <c r="D41" s="43"/>
      <c r="E41" s="43"/>
      <c r="F41" s="42"/>
      <c r="G41" s="43"/>
      <c r="H41" s="43"/>
      <c r="I41" s="43"/>
      <c r="J41" s="42"/>
      <c r="K41" s="42"/>
      <c r="L41" s="42"/>
      <c r="M41" s="43"/>
      <c r="N41" s="42"/>
      <c r="O41" s="42">
        <f t="shared" si="0"/>
        <v>-3370.45</v>
      </c>
      <c r="P41" s="42">
        <f t="shared" si="1"/>
        <v>0</v>
      </c>
    </row>
    <row r="42" spans="1:16" s="44" customFormat="1" x14ac:dyDescent="0.2">
      <c r="A42" s="40"/>
      <c r="B42" s="41" t="s">
        <v>147</v>
      </c>
      <c r="C42" s="42"/>
      <c r="D42" s="43"/>
      <c r="E42" s="43"/>
      <c r="F42" s="42"/>
      <c r="G42" s="43"/>
      <c r="H42" s="43"/>
      <c r="I42" s="43">
        <v>5335.82</v>
      </c>
      <c r="J42" s="42"/>
      <c r="K42" s="42"/>
      <c r="L42" s="42"/>
      <c r="M42" s="43"/>
      <c r="N42" s="42"/>
      <c r="O42" s="42">
        <f t="shared" ref="O42" si="2">SUM(C42:N42)+O41</f>
        <v>1965.37</v>
      </c>
      <c r="P42" s="42">
        <f t="shared" ref="P42" si="3">SUM(C42:N42)</f>
        <v>5335.82</v>
      </c>
    </row>
    <row r="43" spans="1:16" s="44" customFormat="1" x14ac:dyDescent="0.2">
      <c r="A43" s="40"/>
      <c r="B43" s="41" t="s">
        <v>148</v>
      </c>
      <c r="C43" s="42">
        <f>-1506.22-829.6</f>
        <v>-2335.8200000000002</v>
      </c>
      <c r="D43" s="43"/>
      <c r="E43" s="43"/>
      <c r="F43" s="42"/>
      <c r="G43" s="43"/>
      <c r="H43" s="43"/>
      <c r="I43" s="43"/>
      <c r="J43" s="42"/>
      <c r="K43" s="42"/>
      <c r="L43" s="42"/>
      <c r="M43" s="43"/>
      <c r="N43" s="42"/>
      <c r="O43" s="42">
        <f>SUM(C43:N43)+O41</f>
        <v>-5706.27</v>
      </c>
      <c r="P43" s="42">
        <f t="shared" si="1"/>
        <v>-2335.8200000000002</v>
      </c>
    </row>
    <row r="44" spans="1:16" s="44" customFormat="1" x14ac:dyDescent="0.2">
      <c r="A44" s="40"/>
      <c r="B44" s="41" t="s">
        <v>153</v>
      </c>
      <c r="C44" s="42">
        <v>-168.55</v>
      </c>
      <c r="D44" s="43"/>
      <c r="E44" s="43"/>
      <c r="F44" s="42"/>
      <c r="G44" s="43"/>
      <c r="H44" s="43"/>
      <c r="I44" s="43"/>
      <c r="J44" s="42"/>
      <c r="K44" s="42"/>
      <c r="L44" s="42">
        <v>168.55</v>
      </c>
      <c r="M44" s="43"/>
      <c r="N44" s="42"/>
      <c r="O44" s="42">
        <f>SUM(C44:N44)+O42</f>
        <v>1965.37</v>
      </c>
      <c r="P44" s="42">
        <f t="shared" ref="P44" si="4">SUM(C44:N44)</f>
        <v>0</v>
      </c>
    </row>
    <row r="45" spans="1:16" x14ac:dyDescent="0.2">
      <c r="A45" s="25"/>
      <c r="B45" s="15"/>
      <c r="C45" s="18"/>
      <c r="D45" s="17"/>
      <c r="E45" s="17"/>
      <c r="F45" s="18"/>
      <c r="G45" s="17"/>
      <c r="H45" s="17"/>
      <c r="I45" s="17"/>
      <c r="J45" s="18"/>
      <c r="K45" s="18"/>
      <c r="L45" s="18"/>
      <c r="M45" s="17"/>
      <c r="N45" s="18"/>
      <c r="O45" s="18">
        <f>SUM(C45:N45)+O43</f>
        <v>-5706.27</v>
      </c>
      <c r="P45" s="18">
        <f t="shared" si="1"/>
        <v>0</v>
      </c>
    </row>
    <row r="46" spans="1:16" x14ac:dyDescent="0.2">
      <c r="A46" s="26"/>
      <c r="B46" s="27" t="s">
        <v>54</v>
      </c>
      <c r="C46" s="28">
        <f t="shared" ref="C46:N46" si="5">SUM(C8:C45)</f>
        <v>-5234.37</v>
      </c>
      <c r="D46" s="28">
        <f t="shared" si="5"/>
        <v>-788.64</v>
      </c>
      <c r="E46" s="28">
        <f t="shared" si="5"/>
        <v>137.50000000000003</v>
      </c>
      <c r="F46" s="28">
        <f t="shared" si="5"/>
        <v>0</v>
      </c>
      <c r="G46" s="29">
        <f t="shared" si="5"/>
        <v>0</v>
      </c>
      <c r="H46" s="29">
        <f t="shared" si="5"/>
        <v>1500</v>
      </c>
      <c r="I46" s="29">
        <f t="shared" si="5"/>
        <v>8997.6</v>
      </c>
      <c r="J46" s="28">
        <f t="shared" si="5"/>
        <v>19.62</v>
      </c>
      <c r="K46" s="28">
        <f t="shared" si="5"/>
        <v>102.85</v>
      </c>
      <c r="L46" s="28">
        <f t="shared" si="5"/>
        <v>168.55</v>
      </c>
      <c r="M46" s="29">
        <f t="shared" si="5"/>
        <v>-2501.92</v>
      </c>
      <c r="N46" s="28">
        <f t="shared" si="5"/>
        <v>879.59999999999991</v>
      </c>
      <c r="O46" s="28"/>
      <c r="P46" s="28">
        <f t="shared" si="1"/>
        <v>3280.7900000000004</v>
      </c>
    </row>
    <row r="47" spans="1:16" x14ac:dyDescent="0.2">
      <c r="A47" s="8"/>
      <c r="C47" s="6"/>
      <c r="D47" s="5"/>
      <c r="E47" s="5"/>
      <c r="F47" s="6"/>
      <c r="G47" s="5"/>
      <c r="H47" s="5"/>
      <c r="I47" s="5"/>
      <c r="J47" s="6"/>
      <c r="K47" s="6"/>
      <c r="L47" s="6"/>
      <c r="M47" s="5"/>
      <c r="N47" s="6" t="s">
        <v>96</v>
      </c>
      <c r="O47" s="6"/>
      <c r="P47" s="6">
        <f>SUM(C6:N45)</f>
        <v>3280.7900000000004</v>
      </c>
    </row>
    <row r="48" spans="1:16" x14ac:dyDescent="0.2">
      <c r="A48" s="8"/>
      <c r="C48" s="6"/>
      <c r="D48" s="5"/>
      <c r="E48" s="5"/>
      <c r="F48" s="6"/>
      <c r="G48" s="5"/>
      <c r="H48" s="5"/>
      <c r="I48" s="5"/>
      <c r="J48" s="6"/>
      <c r="K48" s="6"/>
      <c r="L48" s="6"/>
      <c r="M48" s="5"/>
      <c r="N48" s="6" t="s">
        <v>96</v>
      </c>
      <c r="O48" s="6">
        <f>SUM(P7:P45)</f>
        <v>-370.45000000000027</v>
      </c>
      <c r="P48" s="6"/>
    </row>
    <row r="49" spans="1:16" x14ac:dyDescent="0.2">
      <c r="A49" s="8"/>
      <c r="C49" s="6"/>
      <c r="D49" s="5"/>
      <c r="E49" s="5"/>
      <c r="F49" s="6"/>
      <c r="G49" s="5"/>
      <c r="H49" s="5"/>
      <c r="I49" s="5"/>
      <c r="J49" s="6"/>
      <c r="K49" s="6"/>
      <c r="L49" s="6"/>
      <c r="M49" s="5"/>
      <c r="N49" s="6"/>
      <c r="O49" s="6"/>
      <c r="P49" s="6"/>
    </row>
    <row r="50" spans="1:16" x14ac:dyDescent="0.2">
      <c r="A50" s="31"/>
      <c r="B50" s="13" t="s">
        <v>55</v>
      </c>
      <c r="G50" s="5"/>
      <c r="H50" s="5"/>
      <c r="I50" s="5"/>
      <c r="M50" s="5"/>
    </row>
    <row r="51" spans="1:16" x14ac:dyDescent="0.2">
      <c r="G51" s="5"/>
      <c r="H51" s="5"/>
      <c r="I51" s="5"/>
      <c r="M51" s="5"/>
    </row>
    <row r="52" spans="1:16" x14ac:dyDescent="0.2">
      <c r="A52" s="9" t="s">
        <v>0</v>
      </c>
      <c r="B52" s="1" t="s">
        <v>1</v>
      </c>
      <c r="C52" s="1"/>
      <c r="D52" s="2"/>
      <c r="E52" s="2"/>
      <c r="F52" s="1" t="s">
        <v>14</v>
      </c>
      <c r="G52" s="2"/>
      <c r="H52" s="2"/>
      <c r="I52" s="2"/>
      <c r="J52" s="1"/>
      <c r="K52" s="1"/>
      <c r="L52" s="1"/>
      <c r="M52" s="2" t="s">
        <v>36</v>
      </c>
      <c r="N52" s="1"/>
      <c r="O52" s="1" t="s">
        <v>2</v>
      </c>
      <c r="P52" s="14"/>
    </row>
    <row r="53" spans="1:16" x14ac:dyDescent="0.2">
      <c r="A53" s="10" t="s">
        <v>68</v>
      </c>
      <c r="B53" s="1"/>
      <c r="C53" s="1"/>
      <c r="D53" s="4"/>
      <c r="E53" s="2"/>
      <c r="F53" s="1"/>
      <c r="G53" s="2"/>
      <c r="H53" s="2"/>
      <c r="I53" s="2"/>
      <c r="J53" s="1"/>
      <c r="K53" s="1"/>
      <c r="L53" s="1"/>
      <c r="M53" s="2"/>
      <c r="N53" s="1"/>
      <c r="O53" s="1"/>
      <c r="P53" s="1" t="s">
        <v>5</v>
      </c>
    </row>
    <row r="54" spans="1:16" x14ac:dyDescent="0.2">
      <c r="A54" s="25"/>
      <c r="B54" s="15"/>
      <c r="C54" s="15"/>
      <c r="D54" s="17"/>
      <c r="E54" s="17"/>
      <c r="F54" s="15"/>
      <c r="G54" s="17"/>
      <c r="H54" s="17"/>
      <c r="I54" s="17"/>
      <c r="J54" s="15"/>
      <c r="K54" s="15"/>
      <c r="L54" s="15"/>
      <c r="M54" s="17"/>
      <c r="N54" s="15"/>
      <c r="O54" s="15"/>
      <c r="P54" s="15"/>
    </row>
    <row r="55" spans="1:16" x14ac:dyDescent="0.2">
      <c r="A55" s="25">
        <v>42370</v>
      </c>
      <c r="B55" s="15" t="s">
        <v>7</v>
      </c>
      <c r="C55" s="18"/>
      <c r="D55" s="17"/>
      <c r="E55" s="17"/>
      <c r="F55" s="18"/>
      <c r="G55" s="17"/>
      <c r="H55" s="17"/>
      <c r="I55" s="17"/>
      <c r="J55" s="18"/>
      <c r="K55" s="18"/>
      <c r="L55" s="18"/>
      <c r="M55" s="17"/>
      <c r="N55" s="18"/>
      <c r="O55" s="18">
        <v>-2500</v>
      </c>
      <c r="P55" s="18">
        <v>-2500</v>
      </c>
    </row>
    <row r="56" spans="1:16" x14ac:dyDescent="0.2">
      <c r="A56" s="25">
        <v>42370</v>
      </c>
      <c r="B56" s="19" t="s">
        <v>98</v>
      </c>
      <c r="C56" s="15"/>
      <c r="D56" s="17"/>
      <c r="E56" s="17"/>
      <c r="F56" s="18">
        <v>-1.92</v>
      </c>
      <c r="G56" s="17"/>
      <c r="H56" s="17"/>
      <c r="I56" s="17"/>
      <c r="J56" s="18"/>
      <c r="K56" s="18"/>
      <c r="L56" s="18"/>
      <c r="M56" s="17"/>
      <c r="N56" s="18"/>
      <c r="O56" s="18">
        <f>SUM(C56:N56)+O55</f>
        <v>-2501.92</v>
      </c>
      <c r="P56" s="18">
        <f>SUM(C56:N56)</f>
        <v>-1.92</v>
      </c>
    </row>
    <row r="57" spans="1:16" x14ac:dyDescent="0.2">
      <c r="A57" s="25">
        <v>42382</v>
      </c>
      <c r="B57" s="20" t="s">
        <v>99</v>
      </c>
      <c r="C57" s="18"/>
      <c r="D57" s="17"/>
      <c r="E57" s="17"/>
      <c r="F57" s="18"/>
      <c r="G57" s="17"/>
      <c r="H57" s="17"/>
      <c r="I57" s="17"/>
      <c r="J57" s="18"/>
      <c r="K57" s="18"/>
      <c r="L57" s="18"/>
      <c r="M57" s="17">
        <v>501.92</v>
      </c>
      <c r="N57" s="18"/>
      <c r="O57" s="18">
        <f t="shared" ref="O57:O63" si="6">SUM(C57:N57)+O56</f>
        <v>-2000</v>
      </c>
      <c r="P57" s="18">
        <f t="shared" ref="P57:P63" si="7">SUM(C57:N57)</f>
        <v>501.92</v>
      </c>
    </row>
    <row r="58" spans="1:16" x14ac:dyDescent="0.2">
      <c r="A58" s="25">
        <v>42395</v>
      </c>
      <c r="B58" s="20" t="s">
        <v>99</v>
      </c>
      <c r="C58" s="18"/>
      <c r="D58" s="17"/>
      <c r="E58" s="17"/>
      <c r="F58" s="18"/>
      <c r="G58" s="17"/>
      <c r="H58" s="17"/>
      <c r="I58" s="17"/>
      <c r="J58" s="18"/>
      <c r="K58" s="15"/>
      <c r="L58" s="18"/>
      <c r="M58" s="17">
        <v>100</v>
      </c>
      <c r="N58" s="18"/>
      <c r="O58" s="18">
        <f t="shared" si="6"/>
        <v>-1900</v>
      </c>
      <c r="P58" s="18">
        <f t="shared" si="7"/>
        <v>100</v>
      </c>
    </row>
    <row r="59" spans="1:16" x14ac:dyDescent="0.2">
      <c r="A59" s="25">
        <v>42430</v>
      </c>
      <c r="B59" s="20" t="s">
        <v>99</v>
      </c>
      <c r="C59" s="18"/>
      <c r="D59" s="17"/>
      <c r="E59" s="17"/>
      <c r="F59" s="18"/>
      <c r="G59" s="17"/>
      <c r="H59" s="17"/>
      <c r="I59" s="17"/>
      <c r="J59" s="18"/>
      <c r="K59" s="18"/>
      <c r="L59" s="18"/>
      <c r="M59" s="17">
        <v>1900</v>
      </c>
      <c r="N59" s="18"/>
      <c r="O59" s="18">
        <f t="shared" si="6"/>
        <v>0</v>
      </c>
      <c r="P59" s="18">
        <f t="shared" si="7"/>
        <v>1900</v>
      </c>
    </row>
    <row r="60" spans="1:16" x14ac:dyDescent="0.2">
      <c r="A60" s="25"/>
      <c r="B60" s="20"/>
      <c r="C60" s="18"/>
      <c r="D60" s="17"/>
      <c r="E60" s="17"/>
      <c r="F60" s="18"/>
      <c r="G60" s="17"/>
      <c r="H60" s="17"/>
      <c r="I60" s="17"/>
      <c r="J60" s="18"/>
      <c r="K60" s="18"/>
      <c r="L60" s="18"/>
      <c r="M60" s="17"/>
      <c r="N60" s="18"/>
      <c r="O60" s="18">
        <f t="shared" si="6"/>
        <v>0</v>
      </c>
      <c r="P60" s="18">
        <f t="shared" si="7"/>
        <v>0</v>
      </c>
    </row>
    <row r="61" spans="1:16" x14ac:dyDescent="0.2">
      <c r="A61" s="25"/>
      <c r="B61" s="20"/>
      <c r="C61" s="18"/>
      <c r="D61" s="17"/>
      <c r="E61" s="17"/>
      <c r="F61" s="18"/>
      <c r="G61" s="17"/>
      <c r="H61" s="17"/>
      <c r="I61" s="17"/>
      <c r="J61" s="18"/>
      <c r="K61" s="18"/>
      <c r="L61" s="18"/>
      <c r="M61" s="17"/>
      <c r="N61" s="18"/>
      <c r="O61" s="18">
        <f t="shared" si="6"/>
        <v>0</v>
      </c>
      <c r="P61" s="18">
        <f t="shared" si="7"/>
        <v>0</v>
      </c>
    </row>
    <row r="62" spans="1:16" x14ac:dyDescent="0.2">
      <c r="A62" s="25"/>
      <c r="B62" s="20"/>
      <c r="C62" s="18"/>
      <c r="D62" s="17"/>
      <c r="E62" s="17"/>
      <c r="F62" s="18"/>
      <c r="G62" s="17"/>
      <c r="H62" s="17"/>
      <c r="I62" s="17"/>
      <c r="J62" s="18"/>
      <c r="K62" s="18"/>
      <c r="L62" s="18"/>
      <c r="M62" s="17"/>
      <c r="N62" s="18"/>
      <c r="O62" s="18">
        <f t="shared" si="6"/>
        <v>0</v>
      </c>
      <c r="P62" s="18">
        <f t="shared" si="7"/>
        <v>0</v>
      </c>
    </row>
    <row r="63" spans="1:16" x14ac:dyDescent="0.2">
      <c r="A63" s="25"/>
      <c r="B63" s="20"/>
      <c r="C63" s="18"/>
      <c r="D63" s="17"/>
      <c r="E63" s="17"/>
      <c r="F63" s="18"/>
      <c r="G63" s="21"/>
      <c r="H63" s="21"/>
      <c r="I63" s="21"/>
      <c r="J63" s="18"/>
      <c r="K63" s="18"/>
      <c r="L63" s="18"/>
      <c r="M63" s="17"/>
      <c r="N63" s="18"/>
      <c r="O63" s="18">
        <f t="shared" si="6"/>
        <v>0</v>
      </c>
      <c r="P63" s="18">
        <f t="shared" si="7"/>
        <v>0</v>
      </c>
    </row>
    <row r="64" spans="1:16" x14ac:dyDescent="0.2">
      <c r="A64" s="25"/>
      <c r="B64" s="20"/>
      <c r="C64" s="18"/>
      <c r="D64" s="17"/>
      <c r="E64" s="17"/>
      <c r="F64" s="18"/>
      <c r="G64" s="17"/>
      <c r="H64" s="17"/>
      <c r="I64" s="17"/>
      <c r="J64" s="18"/>
      <c r="K64" s="18"/>
      <c r="L64" s="18"/>
      <c r="M64" s="17"/>
      <c r="N64" s="18"/>
      <c r="O64" s="18"/>
      <c r="P64" s="18"/>
    </row>
    <row r="65" spans="1:16" x14ac:dyDescent="0.2">
      <c r="A65" s="25"/>
      <c r="B65" s="15"/>
      <c r="C65" s="18"/>
      <c r="D65" s="17"/>
      <c r="E65" s="17"/>
      <c r="F65" s="18"/>
      <c r="G65" s="17"/>
      <c r="H65" s="17"/>
      <c r="I65" s="17"/>
      <c r="J65" s="18"/>
      <c r="K65" s="18"/>
      <c r="L65" s="18"/>
      <c r="M65" s="17"/>
      <c r="N65" s="18"/>
      <c r="O65" s="18"/>
      <c r="P65" s="18"/>
    </row>
    <row r="66" spans="1:16" x14ac:dyDescent="0.2">
      <c r="A66" s="26"/>
      <c r="B66" s="27" t="s">
        <v>54</v>
      </c>
      <c r="C66" s="28">
        <f>SUM(C55:C65)</f>
        <v>0</v>
      </c>
      <c r="D66" s="28">
        <f t="shared" ref="D66:N66" si="8">SUM(D55:D65)</f>
        <v>0</v>
      </c>
      <c r="E66" s="28">
        <f t="shared" si="8"/>
        <v>0</v>
      </c>
      <c r="F66" s="28">
        <f t="shared" si="8"/>
        <v>-1.92</v>
      </c>
      <c r="G66" s="28">
        <f t="shared" si="8"/>
        <v>0</v>
      </c>
      <c r="H66" s="28">
        <f t="shared" si="8"/>
        <v>0</v>
      </c>
      <c r="I66" s="28">
        <f t="shared" si="8"/>
        <v>0</v>
      </c>
      <c r="J66" s="28">
        <f t="shared" si="8"/>
        <v>0</v>
      </c>
      <c r="K66" s="28">
        <f t="shared" si="8"/>
        <v>0</v>
      </c>
      <c r="L66" s="28">
        <f t="shared" si="8"/>
        <v>0</v>
      </c>
      <c r="M66" s="28">
        <f t="shared" si="8"/>
        <v>2501.92</v>
      </c>
      <c r="N66" s="28">
        <f t="shared" si="8"/>
        <v>0</v>
      </c>
      <c r="O66" s="28"/>
      <c r="P66" s="28">
        <f>SUM(C66:N66)</f>
        <v>2500</v>
      </c>
    </row>
    <row r="67" spans="1:16" x14ac:dyDescent="0.2">
      <c r="A67" s="8"/>
      <c r="C67" s="6"/>
      <c r="D67" s="5"/>
      <c r="E67" s="5"/>
      <c r="F67" s="6"/>
      <c r="G67" s="5"/>
      <c r="H67" s="5"/>
      <c r="I67" s="5"/>
      <c r="J67" s="6"/>
      <c r="K67" s="6"/>
      <c r="L67" s="6"/>
      <c r="M67" s="5"/>
      <c r="N67" s="6" t="s">
        <v>96</v>
      </c>
      <c r="O67" s="6"/>
      <c r="P67" s="6">
        <f>SUM(C54:N65)</f>
        <v>2500</v>
      </c>
    </row>
    <row r="68" spans="1:16" x14ac:dyDescent="0.2">
      <c r="A68" s="8"/>
      <c r="C68" s="6"/>
      <c r="D68" s="5"/>
      <c r="E68" s="5"/>
      <c r="F68" s="6"/>
      <c r="G68" s="5"/>
      <c r="H68" s="5"/>
      <c r="I68" s="5"/>
      <c r="J68" s="6"/>
      <c r="K68" s="6"/>
      <c r="L68" s="6"/>
      <c r="M68" s="5"/>
      <c r="N68" s="6" t="s">
        <v>96</v>
      </c>
      <c r="O68" s="6">
        <f>SUM(P55:P65)</f>
        <v>0</v>
      </c>
      <c r="P68" s="6"/>
    </row>
  </sheetData>
  <phoneticPr fontId="10" type="noConversion"/>
  <pageMargins left="0.5537007874015748" right="0.2" top="1" bottom="1" header="0.5" footer="0.5"/>
  <pageSetup paperSize="9" scale="62" orientation="landscape" horizontalDpi="4294967292" verticalDpi="4294967292"/>
  <rowBreaks count="1" manualBreakCount="1">
    <brk id="49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workbookViewId="0">
      <selection activeCell="F39" sqref="F39"/>
    </sheetView>
  </sheetViews>
  <sheetFormatPr defaultColWidth="10.8515625" defaultRowHeight="15" x14ac:dyDescent="0.2"/>
  <cols>
    <col min="3" max="3" width="28.359375" customWidth="1"/>
    <col min="4" max="4" width="16.64453125" style="39" customWidth="1"/>
    <col min="5" max="5" width="12.69921875" style="5" customWidth="1"/>
    <col min="6" max="6" width="35.63671875" customWidth="1"/>
    <col min="7" max="7" width="11.9609375" customWidth="1"/>
    <col min="8" max="8" width="17.015625" style="5" customWidth="1"/>
  </cols>
  <sheetData>
    <row r="1" spans="1:8" x14ac:dyDescent="0.2">
      <c r="A1" t="s">
        <v>112</v>
      </c>
      <c r="B1" t="s">
        <v>0</v>
      </c>
      <c r="C1" t="s">
        <v>108</v>
      </c>
      <c r="D1" s="39" t="s">
        <v>113</v>
      </c>
      <c r="E1" s="5" t="s">
        <v>109</v>
      </c>
      <c r="F1" t="s">
        <v>110</v>
      </c>
      <c r="G1" t="s">
        <v>129</v>
      </c>
      <c r="H1" s="5" t="s">
        <v>130</v>
      </c>
    </row>
    <row r="2" spans="1:8" x14ac:dyDescent="0.2">
      <c r="G2" t="s">
        <v>133</v>
      </c>
    </row>
    <row r="3" spans="1:8" x14ac:dyDescent="0.2">
      <c r="A3">
        <v>1</v>
      </c>
      <c r="B3" s="8">
        <v>42444</v>
      </c>
      <c r="C3" t="s">
        <v>111</v>
      </c>
      <c r="D3" s="39" t="s">
        <v>114</v>
      </c>
      <c r="E3" s="5">
        <v>1750272</v>
      </c>
      <c r="F3" t="s">
        <v>115</v>
      </c>
      <c r="G3">
        <v>4511.26</v>
      </c>
      <c r="H3" s="5">
        <f>(E3/G3)</f>
        <v>387.97852484671688</v>
      </c>
    </row>
    <row r="4" spans="1:8" x14ac:dyDescent="0.2">
      <c r="A4">
        <v>2</v>
      </c>
      <c r="B4" s="8">
        <v>42444</v>
      </c>
      <c r="C4" t="s">
        <v>111</v>
      </c>
      <c r="D4" s="39" t="s">
        <v>116</v>
      </c>
      <c r="E4" s="5">
        <v>1750272</v>
      </c>
      <c r="F4" t="s">
        <v>117</v>
      </c>
      <c r="G4">
        <v>4511.26</v>
      </c>
      <c r="H4" s="5">
        <f t="shared" ref="H4:H14" si="0">(E4/G4)</f>
        <v>387.97852484671688</v>
      </c>
    </row>
    <row r="5" spans="1:8" x14ac:dyDescent="0.2">
      <c r="A5">
        <v>3</v>
      </c>
      <c r="B5" s="8">
        <v>42446</v>
      </c>
      <c r="C5" t="s">
        <v>118</v>
      </c>
      <c r="D5" s="39">
        <v>60137</v>
      </c>
      <c r="E5" s="5">
        <v>220000</v>
      </c>
      <c r="F5" t="s">
        <v>141</v>
      </c>
      <c r="G5">
        <v>4592.1400000000003</v>
      </c>
      <c r="H5" s="5">
        <f t="shared" si="0"/>
        <v>47.907947057363231</v>
      </c>
    </row>
    <row r="6" spans="1:8" x14ac:dyDescent="0.2">
      <c r="A6">
        <v>4</v>
      </c>
      <c r="B6" s="8">
        <v>42446</v>
      </c>
      <c r="C6" t="s">
        <v>119</v>
      </c>
      <c r="D6" s="39" t="s">
        <v>120</v>
      </c>
      <c r="E6" s="5">
        <v>13124413.01</v>
      </c>
      <c r="F6" t="s">
        <v>134</v>
      </c>
      <c r="G6">
        <v>4592.1400000000003</v>
      </c>
      <c r="H6" s="5">
        <f t="shared" si="0"/>
        <v>2858.0167438274962</v>
      </c>
    </row>
    <row r="7" spans="1:8" x14ac:dyDescent="0.2">
      <c r="A7">
        <v>5</v>
      </c>
      <c r="B7" s="8">
        <v>42446</v>
      </c>
      <c r="C7" t="s">
        <v>121</v>
      </c>
      <c r="D7" s="39">
        <v>54</v>
      </c>
      <c r="E7" s="5">
        <v>2500000</v>
      </c>
      <c r="F7" t="s">
        <v>122</v>
      </c>
      <c r="G7">
        <v>4592.1400000000003</v>
      </c>
      <c r="H7" s="5">
        <f t="shared" si="0"/>
        <v>544.40848928821856</v>
      </c>
    </row>
    <row r="8" spans="1:8" x14ac:dyDescent="0.2">
      <c r="A8">
        <v>6</v>
      </c>
      <c r="B8" s="8">
        <v>42447</v>
      </c>
      <c r="C8" t="s">
        <v>124</v>
      </c>
      <c r="D8" s="39" t="s">
        <v>123</v>
      </c>
      <c r="E8" s="5">
        <v>1000000</v>
      </c>
      <c r="F8" t="s">
        <v>135</v>
      </c>
      <c r="G8">
        <v>4571.84</v>
      </c>
      <c r="H8" s="5">
        <f t="shared" si="0"/>
        <v>218.73031427171554</v>
      </c>
    </row>
    <row r="9" spans="1:8" x14ac:dyDescent="0.2">
      <c r="A9">
        <v>7</v>
      </c>
      <c r="B9" s="8">
        <v>42447</v>
      </c>
      <c r="C9" t="s">
        <v>124</v>
      </c>
      <c r="D9" s="39" t="s">
        <v>125</v>
      </c>
      <c r="E9" s="5">
        <v>1500000</v>
      </c>
      <c r="F9" t="s">
        <v>136</v>
      </c>
      <c r="G9">
        <v>4571.84</v>
      </c>
      <c r="H9" s="5">
        <f t="shared" si="0"/>
        <v>328.09547140757331</v>
      </c>
    </row>
    <row r="10" spans="1:8" x14ac:dyDescent="0.2">
      <c r="A10">
        <v>8</v>
      </c>
      <c r="B10" s="8">
        <v>42447</v>
      </c>
      <c r="C10" t="s">
        <v>126</v>
      </c>
      <c r="D10" s="39" t="s">
        <v>127</v>
      </c>
      <c r="E10" s="5">
        <v>1016232</v>
      </c>
      <c r="F10" t="s">
        <v>137</v>
      </c>
      <c r="G10">
        <v>4571.84</v>
      </c>
      <c r="H10" s="5">
        <f t="shared" si="0"/>
        <v>222.28074473297403</v>
      </c>
    </row>
    <row r="11" spans="1:8" x14ac:dyDescent="0.2">
      <c r="A11">
        <v>9</v>
      </c>
      <c r="B11" s="8">
        <v>42450</v>
      </c>
      <c r="C11" t="s">
        <v>126</v>
      </c>
      <c r="D11" s="39" t="s">
        <v>128</v>
      </c>
      <c r="E11" s="5">
        <v>596150.80000000005</v>
      </c>
      <c r="F11" t="s">
        <v>138</v>
      </c>
      <c r="G11">
        <v>4558.03</v>
      </c>
      <c r="H11" s="5">
        <f t="shared" si="0"/>
        <v>130.79132870999095</v>
      </c>
    </row>
    <row r="12" spans="1:8" x14ac:dyDescent="0.2">
      <c r="A12">
        <v>10</v>
      </c>
      <c r="B12" s="8">
        <v>42453</v>
      </c>
      <c r="C12" t="s">
        <v>126</v>
      </c>
      <c r="D12" s="39" t="s">
        <v>139</v>
      </c>
      <c r="E12" s="5">
        <v>544824</v>
      </c>
      <c r="F12" t="s">
        <v>140</v>
      </c>
      <c r="G12">
        <v>4485.74</v>
      </c>
      <c r="H12" s="5">
        <f t="shared" si="0"/>
        <v>121.45688336818452</v>
      </c>
    </row>
    <row r="13" spans="1:8" x14ac:dyDescent="0.2">
      <c r="A13">
        <v>11</v>
      </c>
      <c r="B13" s="8">
        <v>42471</v>
      </c>
      <c r="C13" t="s">
        <v>142</v>
      </c>
      <c r="D13" s="39" t="s">
        <v>143</v>
      </c>
      <c r="E13" s="5">
        <v>150000</v>
      </c>
      <c r="F13" t="s">
        <v>144</v>
      </c>
      <c r="G13">
        <v>4536.5200000000004</v>
      </c>
      <c r="H13" s="5">
        <f t="shared" si="0"/>
        <v>33.064992549355011</v>
      </c>
    </row>
    <row r="14" spans="1:8" x14ac:dyDescent="0.2">
      <c r="A14">
        <v>12</v>
      </c>
      <c r="B14" s="8">
        <v>42471</v>
      </c>
      <c r="C14" t="s">
        <v>142</v>
      </c>
      <c r="D14" s="39" t="s">
        <v>145</v>
      </c>
      <c r="E14" s="5">
        <v>250000</v>
      </c>
      <c r="F14" t="s">
        <v>144</v>
      </c>
      <c r="G14">
        <v>4536.5200000000004</v>
      </c>
      <c r="H14" s="5">
        <f t="shared" si="0"/>
        <v>55.108320915591683</v>
      </c>
    </row>
    <row r="16" spans="1:8" x14ac:dyDescent="0.2">
      <c r="D16" s="39" t="s">
        <v>131</v>
      </c>
      <c r="E16" s="5">
        <f>+SUM(E3:E15)</f>
        <v>24402163.809999999</v>
      </c>
      <c r="H16" s="5">
        <f>+SUM(H3:H15)</f>
        <v>5335.8182858218961</v>
      </c>
    </row>
    <row r="17" spans="3:8" x14ac:dyDescent="0.2">
      <c r="C17" t="s">
        <v>149</v>
      </c>
      <c r="H17" s="5">
        <v>-3000</v>
      </c>
    </row>
    <row r="18" spans="3:8" x14ac:dyDescent="0.2">
      <c r="C18" t="s">
        <v>152</v>
      </c>
      <c r="H18" s="5">
        <v>-829.6</v>
      </c>
    </row>
    <row r="20" spans="3:8" x14ac:dyDescent="0.2">
      <c r="C20" t="s">
        <v>150</v>
      </c>
      <c r="H20" s="5">
        <f>SUM(H16:H18)</f>
        <v>1506.2182858218962</v>
      </c>
    </row>
    <row r="22" spans="3:8" x14ac:dyDescent="0.2">
      <c r="C22" t="s">
        <v>0</v>
      </c>
    </row>
    <row r="23" spans="3:8" x14ac:dyDescent="0.2">
      <c r="C23" t="s">
        <v>132</v>
      </c>
    </row>
    <row r="24" spans="3:8" x14ac:dyDescent="0.2">
      <c r="C24" s="8">
        <v>42460</v>
      </c>
    </row>
    <row r="25" spans="3:8" x14ac:dyDescent="0.2">
      <c r="C25" s="6">
        <v>4543.18</v>
      </c>
    </row>
    <row r="26" spans="3:8" x14ac:dyDescent="0.2">
      <c r="C26" s="8">
        <v>42459</v>
      </c>
    </row>
    <row r="27" spans="3:8" x14ac:dyDescent="0.2">
      <c r="C27" s="6">
        <v>4533.6000000000004</v>
      </c>
    </row>
    <row r="28" spans="3:8" x14ac:dyDescent="0.2">
      <c r="C28" s="8">
        <v>42458</v>
      </c>
    </row>
    <row r="29" spans="3:8" x14ac:dyDescent="0.2">
      <c r="C29" s="6">
        <v>4521.25</v>
      </c>
    </row>
    <row r="30" spans="3:8" x14ac:dyDescent="0.2">
      <c r="C30" s="8">
        <v>42457</v>
      </c>
    </row>
    <row r="31" spans="3:8" x14ac:dyDescent="0.2">
      <c r="C31" s="6">
        <v>4487.5200000000004</v>
      </c>
    </row>
    <row r="32" spans="3:8" x14ac:dyDescent="0.2">
      <c r="C32" s="8">
        <v>42456</v>
      </c>
    </row>
    <row r="33" spans="3:3" x14ac:dyDescent="0.2">
      <c r="C33" s="6">
        <v>4502.75</v>
      </c>
    </row>
    <row r="34" spans="3:3" x14ac:dyDescent="0.2">
      <c r="C34" s="8">
        <v>42455</v>
      </c>
    </row>
    <row r="35" spans="3:3" x14ac:dyDescent="0.2">
      <c r="C35" s="6">
        <v>4508.49</v>
      </c>
    </row>
    <row r="36" spans="3:3" x14ac:dyDescent="0.2">
      <c r="C36" s="8">
        <v>42454</v>
      </c>
    </row>
    <row r="37" spans="3:3" x14ac:dyDescent="0.2">
      <c r="C37" s="6">
        <v>4508.49</v>
      </c>
    </row>
    <row r="38" spans="3:3" x14ac:dyDescent="0.2">
      <c r="C38" s="8">
        <v>42453</v>
      </c>
    </row>
    <row r="39" spans="3:3" x14ac:dyDescent="0.2">
      <c r="C39" s="6">
        <v>4485.74</v>
      </c>
    </row>
    <row r="40" spans="3:3" x14ac:dyDescent="0.2">
      <c r="C40" s="8">
        <v>42452</v>
      </c>
    </row>
    <row r="41" spans="3:3" x14ac:dyDescent="0.2">
      <c r="C41" s="6">
        <v>4487.74</v>
      </c>
    </row>
    <row r="42" spans="3:3" x14ac:dyDescent="0.2">
      <c r="C42" s="8">
        <v>42451</v>
      </c>
    </row>
    <row r="43" spans="3:3" x14ac:dyDescent="0.2">
      <c r="C43" s="6">
        <v>4503.6400000000003</v>
      </c>
    </row>
    <row r="44" spans="3:3" x14ac:dyDescent="0.2">
      <c r="C44" s="8">
        <v>42450</v>
      </c>
    </row>
    <row r="45" spans="3:3" x14ac:dyDescent="0.2">
      <c r="C45" s="6">
        <v>4558.03</v>
      </c>
    </row>
    <row r="46" spans="3:3" x14ac:dyDescent="0.2">
      <c r="C46" s="8">
        <v>42449</v>
      </c>
    </row>
    <row r="47" spans="3:3" x14ac:dyDescent="0.2">
      <c r="C47" s="6">
        <v>4573.42</v>
      </c>
    </row>
    <row r="48" spans="3:3" x14ac:dyDescent="0.2">
      <c r="C48" s="8">
        <v>42448</v>
      </c>
    </row>
    <row r="49" spans="3:3" x14ac:dyDescent="0.2">
      <c r="C49" s="6">
        <v>4571.84</v>
      </c>
    </row>
    <row r="50" spans="3:3" x14ac:dyDescent="0.2">
      <c r="C50" s="8">
        <v>42447</v>
      </c>
    </row>
    <row r="51" spans="3:3" x14ac:dyDescent="0.2">
      <c r="C51" s="6">
        <v>4571.84</v>
      </c>
    </row>
    <row r="52" spans="3:3" x14ac:dyDescent="0.2">
      <c r="C52" s="8">
        <v>42446</v>
      </c>
    </row>
    <row r="53" spans="3:3" x14ac:dyDescent="0.2">
      <c r="C53" s="6">
        <v>4592.1400000000003</v>
      </c>
    </row>
  </sheetData>
  <phoneticPr fontId="10" type="noConversion"/>
  <pageMargins left="0.75" right="0.75" top="1" bottom="1" header="0.5" footer="0.5"/>
  <pageSetup paperSize="9" scale="56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workbookViewId="0">
      <selection activeCell="D5" sqref="D5"/>
    </sheetView>
  </sheetViews>
  <sheetFormatPr defaultColWidth="10.8515625" defaultRowHeight="15" x14ac:dyDescent="0.2"/>
  <sheetData>
    <row r="1" spans="1:6" ht="18.75" x14ac:dyDescent="0.25">
      <c r="A1" s="36" t="s">
        <v>57</v>
      </c>
    </row>
    <row r="2" spans="1:6" x14ac:dyDescent="0.2">
      <c r="D2" s="45">
        <v>2016</v>
      </c>
      <c r="E2" s="45"/>
    </row>
    <row r="3" spans="1:6" x14ac:dyDescent="0.2">
      <c r="D3" s="37" t="s">
        <v>63</v>
      </c>
      <c r="E3" s="37" t="s">
        <v>63</v>
      </c>
    </row>
    <row r="4" spans="1:6" x14ac:dyDescent="0.2">
      <c r="A4" s="33" t="s">
        <v>60</v>
      </c>
    </row>
    <row r="5" spans="1:6" x14ac:dyDescent="0.2">
      <c r="A5" t="s">
        <v>58</v>
      </c>
      <c r="D5" s="34">
        <f>-'2016'!C46</f>
        <v>5234.37</v>
      </c>
      <c r="E5" s="34"/>
      <c r="F5" s="34"/>
    </row>
    <row r="6" spans="1:6" x14ac:dyDescent="0.2">
      <c r="A6" t="s">
        <v>59</v>
      </c>
      <c r="D6" s="34">
        <f>-'2016'!D46</f>
        <v>788.64</v>
      </c>
      <c r="E6" s="34"/>
      <c r="F6" s="34"/>
    </row>
    <row r="7" spans="1:6" x14ac:dyDescent="0.2">
      <c r="D7" s="35"/>
      <c r="E7" s="34"/>
      <c r="F7" s="34"/>
    </row>
    <row r="8" spans="1:6" x14ac:dyDescent="0.2">
      <c r="A8" s="13" t="s">
        <v>67</v>
      </c>
      <c r="D8" s="34"/>
      <c r="E8" s="34">
        <f>SUM(D5:D6)</f>
        <v>6023.01</v>
      </c>
      <c r="F8" s="34"/>
    </row>
    <row r="9" spans="1:6" x14ac:dyDescent="0.2">
      <c r="D9" s="34"/>
      <c r="E9" s="34"/>
      <c r="F9" s="34"/>
    </row>
    <row r="10" spans="1:6" x14ac:dyDescent="0.2">
      <c r="A10" s="33" t="s">
        <v>64</v>
      </c>
      <c r="D10" s="34"/>
      <c r="E10" s="34"/>
      <c r="F10" s="34"/>
    </row>
    <row r="11" spans="1:6" x14ac:dyDescent="0.2">
      <c r="A11" t="s">
        <v>21</v>
      </c>
      <c r="D11" s="34">
        <f>'2016'!G46</f>
        <v>0</v>
      </c>
      <c r="E11" s="34"/>
      <c r="F11" s="34"/>
    </row>
    <row r="12" spans="1:6" x14ac:dyDescent="0.2">
      <c r="A12" t="s">
        <v>61</v>
      </c>
      <c r="D12" s="34">
        <f>'2016'!L46</f>
        <v>168.55</v>
      </c>
      <c r="E12" s="34"/>
      <c r="F12" s="34"/>
    </row>
    <row r="13" spans="1:6" x14ac:dyDescent="0.2">
      <c r="A13" t="s">
        <v>31</v>
      </c>
      <c r="D13" s="34">
        <f>'2016'!K46</f>
        <v>102.85</v>
      </c>
      <c r="E13" s="34"/>
      <c r="F13" s="34"/>
    </row>
    <row r="14" spans="1:6" x14ac:dyDescent="0.2">
      <c r="A14" t="s">
        <v>105</v>
      </c>
      <c r="D14" s="34">
        <f>'2016'!H46+'2016'!I46</f>
        <v>10497.6</v>
      </c>
      <c r="E14" s="34"/>
      <c r="F14" s="34"/>
    </row>
    <row r="15" spans="1:6" x14ac:dyDescent="0.2">
      <c r="A15" t="s">
        <v>3</v>
      </c>
      <c r="D15" s="34">
        <f>'2016'!J46+'2016'!N46</f>
        <v>899.21999999999991</v>
      </c>
      <c r="E15" s="34"/>
      <c r="F15" s="34"/>
    </row>
    <row r="16" spans="1:6" x14ac:dyDescent="0.2">
      <c r="A16" t="s">
        <v>62</v>
      </c>
      <c r="D16" s="34">
        <f>'2016'!E46+'2016'!F66</f>
        <v>135.58000000000004</v>
      </c>
      <c r="E16" s="34"/>
      <c r="F16" s="34"/>
    </row>
    <row r="17" spans="1:6" x14ac:dyDescent="0.2">
      <c r="D17" s="35"/>
      <c r="E17" s="34"/>
      <c r="F17" s="34"/>
    </row>
    <row r="18" spans="1:6" x14ac:dyDescent="0.2">
      <c r="A18" s="13" t="s">
        <v>66</v>
      </c>
      <c r="D18" s="34"/>
      <c r="E18" s="34">
        <f>SUM(D11:D16)+2</f>
        <v>11805.8</v>
      </c>
      <c r="F18" s="34"/>
    </row>
    <row r="19" spans="1:6" x14ac:dyDescent="0.2">
      <c r="D19" s="34"/>
      <c r="E19" s="34"/>
      <c r="F19" s="34"/>
    </row>
    <row r="20" spans="1:6" ht="15.75" thickBot="1" x14ac:dyDescent="0.25">
      <c r="A20" s="13" t="s">
        <v>65</v>
      </c>
      <c r="D20" s="34"/>
      <c r="E20" s="38">
        <f>E8-E18+1</f>
        <v>-5781.7899999999991</v>
      </c>
      <c r="F20" s="34"/>
    </row>
    <row r="21" spans="1:6" ht="15.75" thickTop="1" x14ac:dyDescent="0.2">
      <c r="D21" s="34"/>
      <c r="E21" s="34"/>
      <c r="F21" s="34"/>
    </row>
  </sheetData>
  <mergeCells count="1">
    <mergeCell ref="D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6"/>
  <sheetViews>
    <sheetView workbookViewId="0">
      <selection activeCell="H27" sqref="H27:H46"/>
    </sheetView>
  </sheetViews>
  <sheetFormatPr defaultColWidth="10.8515625" defaultRowHeight="15" x14ac:dyDescent="0.2"/>
  <cols>
    <col min="2" max="2" width="30.703125" customWidth="1"/>
    <col min="4" max="4" width="11.7109375" customWidth="1"/>
    <col min="7" max="7" width="11.9609375" customWidth="1"/>
    <col min="9" max="9" width="11.34375" customWidth="1"/>
    <col min="10" max="10" width="12.20703125" customWidth="1"/>
    <col min="12" max="12" width="13.19140625" customWidth="1"/>
  </cols>
  <sheetData>
    <row r="1" spans="1:16" x14ac:dyDescent="0.2">
      <c r="A1" s="7" t="s">
        <v>6</v>
      </c>
      <c r="D1" s="5"/>
      <c r="E1" s="5"/>
      <c r="G1" s="5"/>
      <c r="H1" s="5"/>
      <c r="I1" s="5"/>
      <c r="M1" s="5"/>
    </row>
    <row r="2" spans="1:16" x14ac:dyDescent="0.2">
      <c r="A2" s="8"/>
      <c r="B2" t="s">
        <v>107</v>
      </c>
      <c r="D2" s="5"/>
      <c r="E2" s="5"/>
      <c r="G2" s="5"/>
      <c r="H2" s="5"/>
      <c r="I2" s="5"/>
      <c r="M2" s="5"/>
    </row>
    <row r="3" spans="1:16" x14ac:dyDescent="0.2">
      <c r="A3" s="9" t="s">
        <v>0</v>
      </c>
      <c r="B3" s="1" t="s">
        <v>1</v>
      </c>
      <c r="C3" s="1" t="s">
        <v>48</v>
      </c>
      <c r="D3" s="2" t="s">
        <v>47</v>
      </c>
      <c r="E3" s="2" t="s">
        <v>11</v>
      </c>
      <c r="F3" s="1" t="s">
        <v>14</v>
      </c>
      <c r="G3" s="2" t="s">
        <v>21</v>
      </c>
      <c r="H3" s="2" t="s">
        <v>89</v>
      </c>
      <c r="I3" s="2" t="s">
        <v>79</v>
      </c>
      <c r="J3" s="1" t="s">
        <v>46</v>
      </c>
      <c r="K3" s="1" t="s">
        <v>31</v>
      </c>
      <c r="L3" s="1" t="s">
        <v>33</v>
      </c>
      <c r="M3" s="2" t="s">
        <v>36</v>
      </c>
      <c r="N3" s="1" t="s">
        <v>3</v>
      </c>
      <c r="O3" s="1" t="s">
        <v>2</v>
      </c>
      <c r="P3" s="14"/>
    </row>
    <row r="4" spans="1:16" x14ac:dyDescent="0.2">
      <c r="A4" s="10" t="s">
        <v>102</v>
      </c>
      <c r="B4" s="1"/>
      <c r="C4" s="1"/>
      <c r="D4" s="4" t="s">
        <v>25</v>
      </c>
      <c r="E4" s="2"/>
      <c r="F4" s="1"/>
      <c r="G4" s="2"/>
      <c r="H4" s="2"/>
      <c r="I4" s="2" t="s">
        <v>88</v>
      </c>
      <c r="J4" s="1"/>
      <c r="K4" s="1"/>
      <c r="L4" s="1" t="s">
        <v>34</v>
      </c>
      <c r="M4" s="2"/>
      <c r="N4" s="1" t="s">
        <v>4</v>
      </c>
      <c r="O4" s="1"/>
      <c r="P4" s="1" t="s">
        <v>5</v>
      </c>
    </row>
    <row r="5" spans="1:16" x14ac:dyDescent="0.2">
      <c r="A5" s="25"/>
      <c r="B5" s="15"/>
      <c r="C5" s="15"/>
      <c r="D5" s="17"/>
      <c r="E5" s="17"/>
      <c r="F5" s="15"/>
      <c r="G5" s="17"/>
      <c r="H5" s="17"/>
      <c r="I5" s="17"/>
      <c r="J5" s="15"/>
      <c r="K5" s="15"/>
      <c r="L5" s="15"/>
      <c r="M5" s="17"/>
      <c r="N5" s="15"/>
      <c r="O5" s="15"/>
      <c r="P5" s="15"/>
    </row>
    <row r="6" spans="1:16" x14ac:dyDescent="0.2">
      <c r="A6" s="25"/>
      <c r="B6" s="15"/>
      <c r="C6" s="18"/>
      <c r="D6" s="17"/>
      <c r="E6" s="17"/>
      <c r="F6" s="18"/>
      <c r="G6" s="17"/>
      <c r="H6" s="17"/>
      <c r="I6" s="17"/>
      <c r="J6" s="18"/>
      <c r="K6" s="18"/>
      <c r="L6" s="18"/>
      <c r="M6" s="17"/>
      <c r="N6" s="18"/>
      <c r="O6" s="18"/>
      <c r="P6" s="18"/>
    </row>
    <row r="7" spans="1:16" x14ac:dyDescent="0.2">
      <c r="A7" s="25">
        <v>42736</v>
      </c>
      <c r="B7" s="19" t="s">
        <v>7</v>
      </c>
      <c r="C7" s="15"/>
      <c r="D7" s="17"/>
      <c r="E7" s="17"/>
      <c r="F7" s="18"/>
      <c r="G7" s="17"/>
      <c r="H7" s="17"/>
      <c r="I7" s="17"/>
      <c r="J7" s="18"/>
      <c r="K7" s="18"/>
      <c r="L7" s="18"/>
      <c r="M7" s="17"/>
      <c r="N7" s="18"/>
      <c r="O7" s="18">
        <v>-370.45</v>
      </c>
      <c r="P7" s="18">
        <v>-370.45</v>
      </c>
    </row>
    <row r="8" spans="1:16" x14ac:dyDescent="0.2">
      <c r="A8" s="25">
        <v>42736</v>
      </c>
      <c r="B8" s="20" t="s">
        <v>103</v>
      </c>
      <c r="C8" s="18"/>
      <c r="D8" s="17"/>
      <c r="E8" s="17">
        <v>10.65</v>
      </c>
      <c r="F8" s="18"/>
      <c r="G8" s="17"/>
      <c r="H8" s="17"/>
      <c r="I8" s="17"/>
      <c r="J8" s="18"/>
      <c r="K8" s="18"/>
      <c r="L8" s="18"/>
      <c r="M8" s="17"/>
      <c r="N8" s="18"/>
      <c r="O8" s="18">
        <f t="shared" ref="O8:O43" si="0">SUM(C8:N8)+O7</f>
        <v>-359.8</v>
      </c>
      <c r="P8" s="18">
        <f t="shared" ref="P8:P44" si="1">SUM(C8:N8)</f>
        <v>10.65</v>
      </c>
    </row>
    <row r="9" spans="1:16" x14ac:dyDescent="0.2">
      <c r="A9" s="25">
        <v>42767</v>
      </c>
      <c r="B9" s="20" t="s">
        <v>76</v>
      </c>
      <c r="C9" s="18"/>
      <c r="D9" s="17"/>
      <c r="E9" s="17">
        <v>10.9</v>
      </c>
      <c r="F9" s="18"/>
      <c r="G9" s="17"/>
      <c r="H9" s="17"/>
      <c r="I9" s="17"/>
      <c r="J9" s="18"/>
      <c r="K9" s="15"/>
      <c r="L9" s="18"/>
      <c r="M9" s="17"/>
      <c r="N9" s="18"/>
      <c r="O9" s="18">
        <f t="shared" si="0"/>
        <v>-348.90000000000003</v>
      </c>
      <c r="P9" s="18">
        <f t="shared" si="1"/>
        <v>10.9</v>
      </c>
    </row>
    <row r="10" spans="1:16" x14ac:dyDescent="0.2">
      <c r="A10" s="25">
        <v>42795</v>
      </c>
      <c r="B10" s="20" t="s">
        <v>104</v>
      </c>
      <c r="C10" s="18"/>
      <c r="D10" s="17"/>
      <c r="E10" s="17">
        <v>17.8</v>
      </c>
      <c r="F10" s="18"/>
      <c r="G10" s="17"/>
      <c r="H10" s="17"/>
      <c r="I10" s="17"/>
      <c r="J10" s="18"/>
      <c r="K10" s="18"/>
      <c r="L10" s="18"/>
      <c r="M10" s="17"/>
      <c r="N10" s="18"/>
      <c r="O10" s="18">
        <f t="shared" si="0"/>
        <v>-331.1</v>
      </c>
      <c r="P10" s="18">
        <f t="shared" si="1"/>
        <v>17.8</v>
      </c>
    </row>
    <row r="11" spans="1:16" x14ac:dyDescent="0.2">
      <c r="A11" s="25">
        <v>42826</v>
      </c>
      <c r="B11" s="20" t="s">
        <v>81</v>
      </c>
      <c r="C11" s="18"/>
      <c r="D11" s="17"/>
      <c r="E11" s="17">
        <v>4</v>
      </c>
      <c r="F11" s="18"/>
      <c r="G11" s="17"/>
      <c r="H11" s="17"/>
      <c r="I11" s="17"/>
      <c r="J11" s="18"/>
      <c r="K11" s="18"/>
      <c r="L11" s="18"/>
      <c r="M11" s="17"/>
      <c r="N11" s="18"/>
      <c r="O11" s="18">
        <f t="shared" si="0"/>
        <v>-327.10000000000002</v>
      </c>
      <c r="P11" s="18">
        <f t="shared" si="1"/>
        <v>4</v>
      </c>
    </row>
    <row r="12" spans="1:16" x14ac:dyDescent="0.2">
      <c r="A12" s="25">
        <v>42832</v>
      </c>
      <c r="B12" s="20" t="s">
        <v>106</v>
      </c>
      <c r="C12" s="18"/>
      <c r="D12" s="17"/>
      <c r="E12" s="17"/>
      <c r="F12" s="18"/>
      <c r="G12" s="17"/>
      <c r="H12" s="17"/>
      <c r="I12" s="17"/>
      <c r="J12" s="18">
        <v>24.37</v>
      </c>
      <c r="K12" s="18"/>
      <c r="L12" s="18"/>
      <c r="M12" s="17"/>
      <c r="N12" s="18"/>
      <c r="O12" s="18">
        <f t="shared" si="0"/>
        <v>-302.73</v>
      </c>
      <c r="P12" s="18">
        <f t="shared" si="1"/>
        <v>24.37</v>
      </c>
    </row>
    <row r="13" spans="1:16" x14ac:dyDescent="0.2">
      <c r="A13" s="25">
        <v>42856</v>
      </c>
      <c r="B13" s="20" t="s">
        <v>83</v>
      </c>
      <c r="C13" s="18"/>
      <c r="D13" s="17"/>
      <c r="E13" s="17">
        <v>10.9</v>
      </c>
      <c r="F13" s="18"/>
      <c r="G13" s="17"/>
      <c r="H13" s="17"/>
      <c r="I13" s="17"/>
      <c r="J13" s="18"/>
      <c r="K13" s="18"/>
      <c r="L13" s="18"/>
      <c r="M13" s="17"/>
      <c r="N13" s="18"/>
      <c r="O13" s="18">
        <f t="shared" si="0"/>
        <v>-291.83000000000004</v>
      </c>
      <c r="P13" s="18">
        <f t="shared" si="1"/>
        <v>10.9</v>
      </c>
    </row>
    <row r="14" spans="1:16" x14ac:dyDescent="0.2">
      <c r="A14" s="25">
        <v>42887</v>
      </c>
      <c r="B14" s="20" t="s">
        <v>84</v>
      </c>
      <c r="C14" s="18"/>
      <c r="D14" s="17"/>
      <c r="E14" s="17">
        <v>10.98</v>
      </c>
      <c r="F14" s="18"/>
      <c r="G14" s="21"/>
      <c r="H14" s="21"/>
      <c r="I14" s="21"/>
      <c r="J14" s="18"/>
      <c r="K14" s="18"/>
      <c r="L14" s="18"/>
      <c r="M14" s="17"/>
      <c r="N14" s="18"/>
      <c r="O14" s="18">
        <f t="shared" si="0"/>
        <v>-280.85000000000002</v>
      </c>
      <c r="P14" s="18">
        <f t="shared" si="1"/>
        <v>10.98</v>
      </c>
    </row>
    <row r="15" spans="1:16" x14ac:dyDescent="0.2">
      <c r="A15" s="25">
        <v>42906</v>
      </c>
      <c r="B15" s="20" t="s">
        <v>155</v>
      </c>
      <c r="C15" s="18"/>
      <c r="D15" s="17"/>
      <c r="E15" s="17"/>
      <c r="F15" s="18"/>
      <c r="G15" s="17"/>
      <c r="H15" s="17"/>
      <c r="I15" s="17"/>
      <c r="J15" s="18"/>
      <c r="K15" s="18"/>
      <c r="L15" s="18"/>
      <c r="M15" s="17"/>
      <c r="N15" s="18">
        <v>211.69</v>
      </c>
      <c r="O15" s="18">
        <f t="shared" si="0"/>
        <v>-69.160000000000025</v>
      </c>
      <c r="P15" s="18">
        <f t="shared" si="1"/>
        <v>211.69</v>
      </c>
    </row>
    <row r="16" spans="1:16" x14ac:dyDescent="0.2">
      <c r="A16" s="25">
        <v>42917</v>
      </c>
      <c r="B16" s="20" t="s">
        <v>87</v>
      </c>
      <c r="C16" s="18"/>
      <c r="D16" s="17"/>
      <c r="E16" s="17">
        <v>10.9</v>
      </c>
      <c r="F16" s="18"/>
      <c r="G16" s="17"/>
      <c r="H16" s="17"/>
      <c r="I16" s="17"/>
      <c r="J16" s="18"/>
      <c r="K16" s="18"/>
      <c r="L16" s="18"/>
      <c r="M16" s="17"/>
      <c r="N16" s="18"/>
      <c r="O16" s="18">
        <f t="shared" si="0"/>
        <v>-58.260000000000026</v>
      </c>
      <c r="P16" s="18">
        <f t="shared" si="1"/>
        <v>10.9</v>
      </c>
    </row>
    <row r="17" spans="1:16" x14ac:dyDescent="0.2">
      <c r="A17" s="25">
        <v>42933</v>
      </c>
      <c r="B17" s="20" t="s">
        <v>156</v>
      </c>
      <c r="C17" s="18"/>
      <c r="D17" s="17">
        <v>-400</v>
      </c>
      <c r="E17" s="17"/>
      <c r="F17" s="18"/>
      <c r="G17" s="17"/>
      <c r="H17" s="17"/>
      <c r="I17" s="17"/>
      <c r="J17" s="18"/>
      <c r="K17" s="18"/>
      <c r="L17" s="18"/>
      <c r="M17" s="17"/>
      <c r="N17" s="18"/>
      <c r="O17" s="18">
        <f t="shared" si="0"/>
        <v>-458.26000000000005</v>
      </c>
      <c r="P17" s="18">
        <f t="shared" si="1"/>
        <v>-400</v>
      </c>
    </row>
    <row r="18" spans="1:16" x14ac:dyDescent="0.2">
      <c r="A18" s="25">
        <v>42935</v>
      </c>
      <c r="B18" s="20" t="s">
        <v>157</v>
      </c>
      <c r="C18" s="22"/>
      <c r="D18" s="17"/>
      <c r="E18" s="17"/>
      <c r="F18" s="18"/>
      <c r="G18" s="17"/>
      <c r="H18" s="17"/>
      <c r="I18" s="17"/>
      <c r="J18" s="18">
        <v>9.58</v>
      </c>
      <c r="K18" s="18"/>
      <c r="L18" s="18"/>
      <c r="M18" s="17"/>
      <c r="N18" s="18"/>
      <c r="O18" s="18">
        <f t="shared" si="0"/>
        <v>-448.68000000000006</v>
      </c>
      <c r="P18" s="18">
        <f t="shared" si="1"/>
        <v>9.58</v>
      </c>
    </row>
    <row r="19" spans="1:16" x14ac:dyDescent="0.2">
      <c r="A19" s="25">
        <v>42948</v>
      </c>
      <c r="B19" s="20" t="s">
        <v>91</v>
      </c>
      <c r="C19" s="18"/>
      <c r="D19" s="17"/>
      <c r="E19" s="17">
        <v>10.9</v>
      </c>
      <c r="F19" s="18"/>
      <c r="G19" s="17"/>
      <c r="H19" s="17"/>
      <c r="I19" s="17"/>
      <c r="J19" s="18"/>
      <c r="K19" s="18"/>
      <c r="L19" s="18"/>
      <c r="M19" s="17"/>
      <c r="N19" s="18"/>
      <c r="O19" s="18">
        <f t="shared" si="0"/>
        <v>-437.78000000000009</v>
      </c>
      <c r="P19" s="18">
        <f t="shared" si="1"/>
        <v>10.9</v>
      </c>
    </row>
    <row r="20" spans="1:16" x14ac:dyDescent="0.2">
      <c r="A20" s="25">
        <v>42979</v>
      </c>
      <c r="B20" s="20" t="s">
        <v>93</v>
      </c>
      <c r="C20" s="18"/>
      <c r="D20" s="17"/>
      <c r="E20" s="17">
        <v>10.9</v>
      </c>
      <c r="F20" s="18"/>
      <c r="G20" s="17"/>
      <c r="H20" s="17"/>
      <c r="I20" s="17"/>
      <c r="J20" s="18"/>
      <c r="K20" s="18"/>
      <c r="L20" s="18"/>
      <c r="M20" s="17"/>
      <c r="N20" s="18"/>
      <c r="O20" s="18">
        <f t="shared" si="0"/>
        <v>-426.88000000000011</v>
      </c>
      <c r="P20" s="18">
        <f t="shared" si="1"/>
        <v>10.9</v>
      </c>
    </row>
    <row r="21" spans="1:16" x14ac:dyDescent="0.2">
      <c r="A21" s="25">
        <v>42984</v>
      </c>
      <c r="B21" s="20" t="s">
        <v>158</v>
      </c>
      <c r="C21" s="16"/>
      <c r="D21" s="17"/>
      <c r="E21" s="17"/>
      <c r="F21" s="18"/>
      <c r="G21" s="17"/>
      <c r="H21" s="17"/>
      <c r="I21" s="17"/>
      <c r="J21" s="18"/>
      <c r="K21" s="18"/>
      <c r="L21" s="18"/>
      <c r="M21" s="17"/>
      <c r="N21" s="18">
        <v>236.31</v>
      </c>
      <c r="O21" s="18">
        <f t="shared" si="0"/>
        <v>-190.57000000000011</v>
      </c>
      <c r="P21" s="18">
        <f t="shared" si="1"/>
        <v>236.31</v>
      </c>
    </row>
    <row r="22" spans="1:16" x14ac:dyDescent="0.2">
      <c r="A22" s="25">
        <v>42998</v>
      </c>
      <c r="B22" s="20" t="s">
        <v>159</v>
      </c>
      <c r="C22" s="18">
        <v>-40</v>
      </c>
      <c r="D22" s="17"/>
      <c r="E22" s="17"/>
      <c r="F22" s="18"/>
      <c r="G22" s="17"/>
      <c r="H22" s="17"/>
      <c r="I22" s="17"/>
      <c r="J22" s="18"/>
      <c r="K22" s="18"/>
      <c r="L22" s="18"/>
      <c r="M22" s="17"/>
      <c r="N22" s="18"/>
      <c r="O22" s="18">
        <f t="shared" si="0"/>
        <v>-230.57000000000011</v>
      </c>
      <c r="P22" s="18">
        <f t="shared" si="1"/>
        <v>-40</v>
      </c>
    </row>
    <row r="23" spans="1:16" x14ac:dyDescent="0.2">
      <c r="A23" s="25">
        <v>43009</v>
      </c>
      <c r="B23" s="20" t="s">
        <v>94</v>
      </c>
      <c r="C23" s="18"/>
      <c r="D23" s="17"/>
      <c r="E23" s="17">
        <v>10.9</v>
      </c>
      <c r="F23" s="18"/>
      <c r="G23" s="17"/>
      <c r="H23" s="17"/>
      <c r="I23" s="17"/>
      <c r="J23" s="18"/>
      <c r="K23" s="18"/>
      <c r="L23" s="18"/>
      <c r="M23" s="17"/>
      <c r="N23" s="18"/>
      <c r="O23" s="18">
        <f t="shared" si="0"/>
        <v>-219.6700000000001</v>
      </c>
      <c r="P23" s="18">
        <f t="shared" si="1"/>
        <v>10.9</v>
      </c>
    </row>
    <row r="24" spans="1:16" x14ac:dyDescent="0.2">
      <c r="A24" s="25">
        <v>43039</v>
      </c>
      <c r="B24" s="20" t="s">
        <v>160</v>
      </c>
      <c r="C24" s="18"/>
      <c r="D24" s="17"/>
      <c r="E24" s="17"/>
      <c r="F24" s="18"/>
      <c r="G24" s="17"/>
      <c r="H24" s="17"/>
      <c r="I24" s="17"/>
      <c r="J24" s="18"/>
      <c r="K24" s="18"/>
      <c r="L24" s="18">
        <v>168.55</v>
      </c>
      <c r="M24" s="17"/>
      <c r="N24" s="18"/>
      <c r="O24" s="18">
        <f t="shared" si="0"/>
        <v>-51.12000000000009</v>
      </c>
      <c r="P24" s="18">
        <f t="shared" si="1"/>
        <v>168.55</v>
      </c>
    </row>
    <row r="25" spans="1:16" x14ac:dyDescent="0.2">
      <c r="A25" s="25">
        <v>43040</v>
      </c>
      <c r="B25" s="20" t="s">
        <v>95</v>
      </c>
      <c r="C25" s="18"/>
      <c r="D25" s="17"/>
      <c r="E25" s="17">
        <v>10.9</v>
      </c>
      <c r="F25" s="18"/>
      <c r="G25" s="17"/>
      <c r="H25" s="17"/>
      <c r="I25" s="17"/>
      <c r="J25" s="18"/>
      <c r="K25" s="18"/>
      <c r="L25" s="18"/>
      <c r="M25" s="17"/>
      <c r="N25" s="18"/>
      <c r="O25" s="18">
        <f t="shared" si="0"/>
        <v>-40.220000000000091</v>
      </c>
      <c r="P25" s="18">
        <f t="shared" si="1"/>
        <v>10.9</v>
      </c>
    </row>
    <row r="26" spans="1:16" x14ac:dyDescent="0.2">
      <c r="A26" s="25">
        <v>43070</v>
      </c>
      <c r="B26" s="20" t="s">
        <v>100</v>
      </c>
      <c r="C26" s="22"/>
      <c r="D26" s="17"/>
      <c r="E26" s="17">
        <v>10.9</v>
      </c>
      <c r="F26" s="18"/>
      <c r="G26" s="17"/>
      <c r="H26" s="17"/>
      <c r="I26" s="17"/>
      <c r="J26" s="18"/>
      <c r="K26" s="18"/>
      <c r="L26" s="18"/>
      <c r="M26" s="17"/>
      <c r="N26" s="18"/>
      <c r="O26" s="18">
        <f t="shared" si="0"/>
        <v>-29.320000000000093</v>
      </c>
      <c r="P26" s="18">
        <f t="shared" si="1"/>
        <v>10.9</v>
      </c>
    </row>
    <row r="27" spans="1:16" x14ac:dyDescent="0.2">
      <c r="A27" s="25"/>
      <c r="B27" s="20"/>
      <c r="C27" s="18"/>
      <c r="D27" s="17"/>
      <c r="E27" s="17"/>
      <c r="F27" s="18"/>
      <c r="G27" s="17"/>
      <c r="H27" s="17"/>
      <c r="I27" s="17"/>
      <c r="J27" s="18"/>
      <c r="K27" s="18"/>
      <c r="L27" s="18"/>
      <c r="M27" s="17"/>
      <c r="N27" s="18"/>
      <c r="O27" s="18">
        <f t="shared" si="0"/>
        <v>-29.320000000000093</v>
      </c>
      <c r="P27" s="18">
        <f t="shared" si="1"/>
        <v>0</v>
      </c>
    </row>
    <row r="28" spans="1:16" x14ac:dyDescent="0.2">
      <c r="A28" s="25"/>
      <c r="B28" s="20"/>
      <c r="C28" s="18"/>
      <c r="D28" s="17"/>
      <c r="E28" s="17"/>
      <c r="F28" s="18"/>
      <c r="G28" s="17"/>
      <c r="H28" s="17"/>
      <c r="I28" s="17"/>
      <c r="J28" s="18"/>
      <c r="K28" s="18"/>
      <c r="L28" s="18"/>
      <c r="M28" s="17"/>
      <c r="N28" s="18"/>
      <c r="O28" s="18">
        <f t="shared" si="0"/>
        <v>-29.320000000000093</v>
      </c>
      <c r="P28" s="18">
        <f t="shared" si="1"/>
        <v>0</v>
      </c>
    </row>
    <row r="29" spans="1:16" x14ac:dyDescent="0.2">
      <c r="A29" s="25"/>
      <c r="B29" s="20"/>
      <c r="C29" s="18"/>
      <c r="D29" s="17"/>
      <c r="E29" s="17"/>
      <c r="F29" s="18"/>
      <c r="G29" s="17"/>
      <c r="H29" s="17"/>
      <c r="I29" s="17"/>
      <c r="J29" s="18"/>
      <c r="K29" s="18"/>
      <c r="L29" s="18"/>
      <c r="M29" s="17"/>
      <c r="N29" s="18"/>
      <c r="O29" s="18">
        <f t="shared" si="0"/>
        <v>-29.320000000000093</v>
      </c>
      <c r="P29" s="18">
        <f t="shared" si="1"/>
        <v>0</v>
      </c>
    </row>
    <row r="30" spans="1:16" x14ac:dyDescent="0.2">
      <c r="A30" s="25"/>
      <c r="B30" s="20"/>
      <c r="C30" s="18"/>
      <c r="D30" s="17"/>
      <c r="E30" s="17"/>
      <c r="F30" s="15"/>
      <c r="G30" s="17"/>
      <c r="H30" s="17"/>
      <c r="I30" s="17"/>
      <c r="J30" s="15"/>
      <c r="K30" s="15"/>
      <c r="L30" s="15"/>
      <c r="M30" s="17"/>
      <c r="N30" s="15"/>
      <c r="O30" s="18">
        <f t="shared" si="0"/>
        <v>-29.320000000000093</v>
      </c>
      <c r="P30" s="18">
        <f t="shared" si="1"/>
        <v>0</v>
      </c>
    </row>
    <row r="31" spans="1:16" x14ac:dyDescent="0.2">
      <c r="A31" s="25"/>
      <c r="B31" s="20"/>
      <c r="C31" s="18"/>
      <c r="D31" s="17"/>
      <c r="E31" s="17"/>
      <c r="F31" s="15"/>
      <c r="G31" s="17"/>
      <c r="H31" s="17"/>
      <c r="I31" s="17"/>
      <c r="J31" s="15"/>
      <c r="K31" s="15"/>
      <c r="L31" s="15"/>
      <c r="M31" s="17"/>
      <c r="N31" s="15"/>
      <c r="O31" s="18">
        <f t="shared" si="0"/>
        <v>-29.320000000000093</v>
      </c>
      <c r="P31" s="18">
        <f t="shared" si="1"/>
        <v>0</v>
      </c>
    </row>
    <row r="32" spans="1:16" x14ac:dyDescent="0.2">
      <c r="A32" s="25"/>
      <c r="B32" s="20"/>
      <c r="C32" s="18"/>
      <c r="D32" s="17"/>
      <c r="E32" s="17"/>
      <c r="F32" s="15"/>
      <c r="G32" s="17"/>
      <c r="H32" s="17"/>
      <c r="I32" s="17"/>
      <c r="J32" s="15"/>
      <c r="K32" s="15"/>
      <c r="L32" s="15"/>
      <c r="M32" s="17"/>
      <c r="N32" s="15"/>
      <c r="O32" s="18">
        <f t="shared" si="0"/>
        <v>-29.320000000000093</v>
      </c>
      <c r="P32" s="18">
        <f t="shared" si="1"/>
        <v>0</v>
      </c>
    </row>
    <row r="33" spans="1:16" x14ac:dyDescent="0.2">
      <c r="A33" s="25"/>
      <c r="B33" s="20"/>
      <c r="C33" s="18"/>
      <c r="D33" s="17"/>
      <c r="E33" s="17"/>
      <c r="F33" s="15"/>
      <c r="G33" s="17"/>
      <c r="H33" s="17"/>
      <c r="I33" s="17"/>
      <c r="J33" s="15"/>
      <c r="K33" s="15"/>
      <c r="L33" s="15"/>
      <c r="M33" s="17"/>
      <c r="N33" s="15"/>
      <c r="O33" s="18">
        <f t="shared" si="0"/>
        <v>-29.320000000000093</v>
      </c>
      <c r="P33" s="18">
        <f t="shared" si="1"/>
        <v>0</v>
      </c>
    </row>
    <row r="34" spans="1:16" x14ac:dyDescent="0.2">
      <c r="A34" s="25"/>
      <c r="B34" s="20"/>
      <c r="C34" s="18"/>
      <c r="D34" s="17"/>
      <c r="E34" s="17"/>
      <c r="F34" s="15"/>
      <c r="G34" s="17"/>
      <c r="H34" s="17"/>
      <c r="I34" s="17"/>
      <c r="J34" s="15"/>
      <c r="K34" s="15"/>
      <c r="L34" s="15"/>
      <c r="M34" s="17"/>
      <c r="N34" s="15"/>
      <c r="O34" s="18">
        <f t="shared" si="0"/>
        <v>-29.320000000000093</v>
      </c>
      <c r="P34" s="18">
        <f t="shared" si="1"/>
        <v>0</v>
      </c>
    </row>
    <row r="35" spans="1:16" x14ac:dyDescent="0.2">
      <c r="A35" s="25"/>
      <c r="B35" s="20"/>
      <c r="C35" s="23"/>
      <c r="D35" s="17"/>
      <c r="E35" s="17"/>
      <c r="F35" s="15"/>
      <c r="G35" s="17"/>
      <c r="H35" s="17"/>
      <c r="I35" s="17"/>
      <c r="J35" s="15"/>
      <c r="K35" s="15"/>
      <c r="L35" s="15"/>
      <c r="M35" s="17"/>
      <c r="N35" s="15"/>
      <c r="O35" s="18">
        <f t="shared" si="0"/>
        <v>-29.320000000000093</v>
      </c>
      <c r="P35" s="18">
        <f t="shared" si="1"/>
        <v>0</v>
      </c>
    </row>
    <row r="36" spans="1:16" x14ac:dyDescent="0.2">
      <c r="A36" s="25"/>
      <c r="B36" s="20"/>
      <c r="C36" s="18"/>
      <c r="D36" s="17"/>
      <c r="E36" s="17"/>
      <c r="F36" s="15"/>
      <c r="G36" s="17"/>
      <c r="H36" s="17"/>
      <c r="I36" s="17"/>
      <c r="J36" s="15"/>
      <c r="K36" s="16"/>
      <c r="L36" s="15"/>
      <c r="M36" s="17"/>
      <c r="N36" s="15"/>
      <c r="O36" s="18">
        <f t="shared" si="0"/>
        <v>-29.320000000000093</v>
      </c>
      <c r="P36" s="18">
        <f t="shared" si="1"/>
        <v>0</v>
      </c>
    </row>
    <row r="37" spans="1:16" x14ac:dyDescent="0.2">
      <c r="A37" s="25"/>
      <c r="B37" s="20"/>
      <c r="C37" s="18"/>
      <c r="D37" s="17"/>
      <c r="E37" s="17"/>
      <c r="F37" s="15"/>
      <c r="G37" s="17"/>
      <c r="H37" s="17"/>
      <c r="I37" s="17"/>
      <c r="J37" s="17"/>
      <c r="K37" s="15"/>
      <c r="L37" s="15"/>
      <c r="M37" s="17"/>
      <c r="N37" s="15"/>
      <c r="O37" s="18">
        <f t="shared" si="0"/>
        <v>-29.320000000000093</v>
      </c>
      <c r="P37" s="18">
        <f t="shared" si="1"/>
        <v>0</v>
      </c>
    </row>
    <row r="38" spans="1:16" x14ac:dyDescent="0.2">
      <c r="A38" s="25"/>
      <c r="B38" s="20"/>
      <c r="C38" s="22"/>
      <c r="D38" s="24"/>
      <c r="E38" s="17"/>
      <c r="F38" s="15"/>
      <c r="G38" s="17"/>
      <c r="H38" s="17"/>
      <c r="I38" s="17"/>
      <c r="J38" s="15"/>
      <c r="K38" s="15"/>
      <c r="L38" s="15"/>
      <c r="M38" s="17"/>
      <c r="N38" s="15"/>
      <c r="O38" s="18">
        <f t="shared" si="0"/>
        <v>-29.320000000000093</v>
      </c>
      <c r="P38" s="18">
        <f t="shared" si="1"/>
        <v>0</v>
      </c>
    </row>
    <row r="39" spans="1:16" x14ac:dyDescent="0.2">
      <c r="A39" s="25"/>
      <c r="B39" s="30"/>
      <c r="C39" s="18"/>
      <c r="D39" s="17"/>
      <c r="E39" s="17"/>
      <c r="F39" s="15"/>
      <c r="G39" s="17"/>
      <c r="H39" s="17"/>
      <c r="I39" s="17"/>
      <c r="J39" s="15"/>
      <c r="K39" s="15"/>
      <c r="L39" s="15"/>
      <c r="M39" s="17"/>
      <c r="N39" s="15"/>
      <c r="O39" s="18">
        <f t="shared" si="0"/>
        <v>-29.320000000000093</v>
      </c>
      <c r="P39" s="18">
        <f t="shared" si="1"/>
        <v>0</v>
      </c>
    </row>
    <row r="40" spans="1:16" x14ac:dyDescent="0.2">
      <c r="A40" s="25"/>
      <c r="B40" s="20"/>
      <c r="C40" s="18"/>
      <c r="D40" s="18"/>
      <c r="E40" s="18"/>
      <c r="F40" s="18"/>
      <c r="G40" s="17"/>
      <c r="H40" s="17"/>
      <c r="I40" s="17"/>
      <c r="J40" s="18"/>
      <c r="K40" s="18"/>
      <c r="L40" s="18"/>
      <c r="M40" s="17"/>
      <c r="N40" s="18"/>
      <c r="O40" s="18">
        <f t="shared" si="0"/>
        <v>-29.320000000000093</v>
      </c>
      <c r="P40" s="18">
        <f t="shared" si="1"/>
        <v>0</v>
      </c>
    </row>
    <row r="41" spans="1:16" x14ac:dyDescent="0.2">
      <c r="A41" s="25"/>
      <c r="B41" s="20"/>
      <c r="C41" s="18"/>
      <c r="D41" s="17"/>
      <c r="E41" s="17"/>
      <c r="F41" s="18"/>
      <c r="G41" s="17"/>
      <c r="H41" s="17"/>
      <c r="I41" s="17"/>
      <c r="J41" s="18"/>
      <c r="K41" s="18"/>
      <c r="L41" s="18"/>
      <c r="M41" s="17"/>
      <c r="N41" s="18"/>
      <c r="O41" s="18">
        <f t="shared" si="0"/>
        <v>-29.320000000000093</v>
      </c>
      <c r="P41" s="18">
        <f t="shared" si="1"/>
        <v>0</v>
      </c>
    </row>
    <row r="42" spans="1:16" x14ac:dyDescent="0.2">
      <c r="A42" s="25"/>
      <c r="B42" s="20"/>
      <c r="C42" s="18"/>
      <c r="D42" s="17"/>
      <c r="E42" s="17"/>
      <c r="F42" s="18"/>
      <c r="G42" s="17"/>
      <c r="H42" s="17"/>
      <c r="I42" s="17"/>
      <c r="J42" s="18"/>
      <c r="K42" s="18"/>
      <c r="L42" s="18"/>
      <c r="M42" s="17"/>
      <c r="N42" s="18"/>
      <c r="O42" s="18">
        <f t="shared" si="0"/>
        <v>-29.320000000000093</v>
      </c>
      <c r="P42" s="18">
        <f t="shared" si="1"/>
        <v>0</v>
      </c>
    </row>
    <row r="43" spans="1:16" x14ac:dyDescent="0.2">
      <c r="A43" s="25"/>
      <c r="B43" s="15"/>
      <c r="C43" s="18"/>
      <c r="D43" s="17"/>
      <c r="E43" s="17"/>
      <c r="F43" s="18"/>
      <c r="G43" s="17"/>
      <c r="H43" s="17"/>
      <c r="I43" s="17"/>
      <c r="J43" s="18"/>
      <c r="K43" s="18"/>
      <c r="L43" s="18"/>
      <c r="M43" s="17"/>
      <c r="N43" s="18"/>
      <c r="O43" s="18">
        <f t="shared" si="0"/>
        <v>-29.320000000000093</v>
      </c>
      <c r="P43" s="18">
        <f t="shared" si="1"/>
        <v>0</v>
      </c>
    </row>
    <row r="44" spans="1:16" x14ac:dyDescent="0.2">
      <c r="A44" s="26"/>
      <c r="B44" s="27" t="s">
        <v>54</v>
      </c>
      <c r="C44" s="28">
        <f t="shared" ref="C44:N44" si="2">SUM(C8:C43)</f>
        <v>-40</v>
      </c>
      <c r="D44" s="28">
        <f t="shared" si="2"/>
        <v>-400</v>
      </c>
      <c r="E44" s="28">
        <f t="shared" si="2"/>
        <v>130.63000000000002</v>
      </c>
      <c r="F44" s="28">
        <f t="shared" si="2"/>
        <v>0</v>
      </c>
      <c r="G44" s="29">
        <f t="shared" si="2"/>
        <v>0</v>
      </c>
      <c r="H44" s="29">
        <f t="shared" si="2"/>
        <v>0</v>
      </c>
      <c r="I44" s="29">
        <f t="shared" si="2"/>
        <v>0</v>
      </c>
      <c r="J44" s="28">
        <f t="shared" si="2"/>
        <v>33.950000000000003</v>
      </c>
      <c r="K44" s="28">
        <f t="shared" si="2"/>
        <v>0</v>
      </c>
      <c r="L44" s="28">
        <f t="shared" si="2"/>
        <v>168.55</v>
      </c>
      <c r="M44" s="29">
        <f t="shared" si="2"/>
        <v>0</v>
      </c>
      <c r="N44" s="28">
        <f t="shared" si="2"/>
        <v>448</v>
      </c>
      <c r="O44" s="28"/>
      <c r="P44" s="28">
        <f t="shared" si="1"/>
        <v>341.13</v>
      </c>
    </row>
    <row r="45" spans="1:16" x14ac:dyDescent="0.2">
      <c r="A45" s="8"/>
      <c r="C45" s="6"/>
      <c r="D45" s="5"/>
      <c r="E45" s="5"/>
      <c r="F45" s="6"/>
      <c r="G45" s="5"/>
      <c r="H45" s="5"/>
      <c r="I45" s="5"/>
      <c r="J45" s="6"/>
      <c r="K45" s="6"/>
      <c r="L45" s="6"/>
      <c r="M45" s="5"/>
      <c r="N45" s="6" t="s">
        <v>96</v>
      </c>
      <c r="O45" s="6"/>
      <c r="P45" s="6">
        <f>SUM(C6:N43)</f>
        <v>341.13</v>
      </c>
    </row>
    <row r="46" spans="1:16" x14ac:dyDescent="0.2">
      <c r="A46" s="8"/>
      <c r="C46" s="6"/>
      <c r="D46" s="5"/>
      <c r="E46" s="5"/>
      <c r="F46" s="6"/>
      <c r="G46" s="5"/>
      <c r="H46" s="5"/>
      <c r="I46" s="5"/>
      <c r="J46" s="6"/>
      <c r="K46" s="6"/>
      <c r="L46" s="6"/>
      <c r="M46" s="5"/>
      <c r="N46" s="6" t="s">
        <v>96</v>
      </c>
      <c r="O46" s="6">
        <f>SUM(P7:P43)</f>
        <v>-29.320000000000093</v>
      </c>
      <c r="P46" s="6"/>
    </row>
    <row r="47" spans="1:16" x14ac:dyDescent="0.2">
      <c r="A47" s="8"/>
      <c r="C47" s="6"/>
      <c r="D47" s="5"/>
      <c r="E47" s="5"/>
      <c r="F47" s="6"/>
      <c r="G47" s="5"/>
      <c r="H47" s="5"/>
      <c r="I47" s="5"/>
      <c r="J47" s="6"/>
      <c r="K47" s="6"/>
      <c r="L47" s="6"/>
      <c r="M47" s="5"/>
      <c r="N47" s="6"/>
      <c r="O47" s="6"/>
      <c r="P47" s="6"/>
    </row>
    <row r="48" spans="1:16" x14ac:dyDescent="0.2">
      <c r="A48" s="31"/>
      <c r="B48" s="13" t="s">
        <v>55</v>
      </c>
      <c r="G48" s="5"/>
      <c r="H48" s="5"/>
      <c r="I48" s="5"/>
      <c r="M48" s="5"/>
    </row>
    <row r="49" spans="1:16" x14ac:dyDescent="0.2">
      <c r="G49" s="5"/>
      <c r="H49" s="5"/>
      <c r="I49" s="5"/>
      <c r="M49" s="5"/>
    </row>
    <row r="50" spans="1:16" x14ac:dyDescent="0.2">
      <c r="A50" s="9" t="s">
        <v>0</v>
      </c>
      <c r="B50" s="1" t="s">
        <v>1</v>
      </c>
      <c r="C50" s="1"/>
      <c r="D50" s="2"/>
      <c r="E50" s="2"/>
      <c r="F50" s="1" t="s">
        <v>14</v>
      </c>
      <c r="G50" s="2"/>
      <c r="H50" s="2"/>
      <c r="I50" s="2"/>
      <c r="J50" s="1"/>
      <c r="K50" s="1"/>
      <c r="L50" s="1"/>
      <c r="M50" s="2" t="s">
        <v>36</v>
      </c>
      <c r="N50" s="1"/>
      <c r="O50" s="1" t="s">
        <v>2</v>
      </c>
      <c r="P50" s="14"/>
    </row>
    <row r="51" spans="1:16" x14ac:dyDescent="0.2">
      <c r="A51" s="10" t="s">
        <v>68</v>
      </c>
      <c r="B51" s="1"/>
      <c r="C51" s="1"/>
      <c r="D51" s="4"/>
      <c r="E51" s="2"/>
      <c r="F51" s="1"/>
      <c r="G51" s="2"/>
      <c r="H51" s="2"/>
      <c r="I51" s="2"/>
      <c r="J51" s="1"/>
      <c r="K51" s="1"/>
      <c r="L51" s="1"/>
      <c r="M51" s="2"/>
      <c r="N51" s="1"/>
      <c r="O51" s="1"/>
      <c r="P51" s="1" t="s">
        <v>5</v>
      </c>
    </row>
    <row r="52" spans="1:16" x14ac:dyDescent="0.2">
      <c r="A52" s="25"/>
      <c r="B52" s="15"/>
      <c r="C52" s="15"/>
      <c r="D52" s="17"/>
      <c r="E52" s="17"/>
      <c r="F52" s="15"/>
      <c r="G52" s="17"/>
      <c r="H52" s="17"/>
      <c r="I52" s="17"/>
      <c r="J52" s="15"/>
      <c r="K52" s="15"/>
      <c r="L52" s="15"/>
      <c r="M52" s="17"/>
      <c r="N52" s="15"/>
      <c r="O52" s="15"/>
      <c r="P52" s="15"/>
    </row>
    <row r="53" spans="1:16" x14ac:dyDescent="0.2">
      <c r="A53" s="25">
        <v>42736</v>
      </c>
      <c r="B53" s="15" t="s">
        <v>7</v>
      </c>
      <c r="C53" s="18"/>
      <c r="D53" s="17"/>
      <c r="E53" s="17"/>
      <c r="F53" s="18"/>
      <c r="G53" s="17"/>
      <c r="H53" s="17"/>
      <c r="I53" s="17"/>
      <c r="J53" s="18"/>
      <c r="K53" s="18"/>
      <c r="L53" s="18"/>
      <c r="M53" s="17"/>
      <c r="N53" s="18"/>
      <c r="O53" s="18">
        <v>0</v>
      </c>
      <c r="P53" s="18">
        <v>0</v>
      </c>
    </row>
    <row r="54" spans="1:16" x14ac:dyDescent="0.2">
      <c r="A54" s="25">
        <v>42736</v>
      </c>
      <c r="B54" s="19" t="s">
        <v>14</v>
      </c>
      <c r="C54" s="15"/>
      <c r="D54" s="17"/>
      <c r="E54" s="17"/>
      <c r="F54" s="18">
        <v>-1.1299999999999999</v>
      </c>
      <c r="G54" s="17"/>
      <c r="H54" s="17"/>
      <c r="I54" s="17"/>
      <c r="J54" s="18"/>
      <c r="K54" s="18"/>
      <c r="L54" s="18"/>
      <c r="M54" s="17"/>
      <c r="N54" s="18"/>
      <c r="O54" s="18">
        <f>SUM(C54:N54)+O53</f>
        <v>-1.1299999999999999</v>
      </c>
      <c r="P54" s="18">
        <f>SUM(C54:N54)</f>
        <v>-1.1299999999999999</v>
      </c>
    </row>
    <row r="55" spans="1:16" x14ac:dyDescent="0.2">
      <c r="A55" s="25"/>
      <c r="B55" s="20"/>
      <c r="C55" s="18"/>
      <c r="D55" s="17"/>
      <c r="E55" s="17"/>
      <c r="F55" s="18"/>
      <c r="G55" s="17"/>
      <c r="H55" s="17"/>
      <c r="I55" s="17"/>
      <c r="J55" s="18"/>
      <c r="K55" s="18"/>
      <c r="L55" s="18"/>
      <c r="M55" s="17"/>
      <c r="N55" s="18"/>
      <c r="O55" s="18">
        <f t="shared" ref="O55:O61" si="3">SUM(C55:N55)+O54</f>
        <v>-1.1299999999999999</v>
      </c>
      <c r="P55" s="18">
        <f t="shared" ref="P55:P61" si="4">SUM(C55:N55)</f>
        <v>0</v>
      </c>
    </row>
    <row r="56" spans="1:16" x14ac:dyDescent="0.2">
      <c r="A56" s="25"/>
      <c r="B56" s="20"/>
      <c r="C56" s="18"/>
      <c r="D56" s="17"/>
      <c r="E56" s="17"/>
      <c r="F56" s="18"/>
      <c r="G56" s="17"/>
      <c r="H56" s="17"/>
      <c r="I56" s="17"/>
      <c r="J56" s="18"/>
      <c r="K56" s="15"/>
      <c r="L56" s="18"/>
      <c r="M56" s="17"/>
      <c r="N56" s="18"/>
      <c r="O56" s="18">
        <f t="shared" si="3"/>
        <v>-1.1299999999999999</v>
      </c>
      <c r="P56" s="18">
        <f t="shared" si="4"/>
        <v>0</v>
      </c>
    </row>
    <row r="57" spans="1:16" x14ac:dyDescent="0.2">
      <c r="A57" s="25"/>
      <c r="B57" s="20"/>
      <c r="C57" s="18"/>
      <c r="D57" s="17"/>
      <c r="E57" s="17"/>
      <c r="F57" s="18"/>
      <c r="G57" s="17"/>
      <c r="H57" s="17"/>
      <c r="I57" s="17"/>
      <c r="J57" s="18"/>
      <c r="K57" s="18"/>
      <c r="L57" s="18"/>
      <c r="M57" s="17"/>
      <c r="N57" s="18"/>
      <c r="O57" s="18">
        <f t="shared" si="3"/>
        <v>-1.1299999999999999</v>
      </c>
      <c r="P57" s="18">
        <f t="shared" si="4"/>
        <v>0</v>
      </c>
    </row>
    <row r="58" spans="1:16" x14ac:dyDescent="0.2">
      <c r="A58" s="25"/>
      <c r="B58" s="20"/>
      <c r="C58" s="18"/>
      <c r="D58" s="17"/>
      <c r="E58" s="17"/>
      <c r="F58" s="18"/>
      <c r="G58" s="17"/>
      <c r="H58" s="17"/>
      <c r="I58" s="17"/>
      <c r="J58" s="18"/>
      <c r="K58" s="18"/>
      <c r="L58" s="18"/>
      <c r="M58" s="17"/>
      <c r="N58" s="18"/>
      <c r="O58" s="18">
        <f t="shared" si="3"/>
        <v>-1.1299999999999999</v>
      </c>
      <c r="P58" s="18">
        <f t="shared" si="4"/>
        <v>0</v>
      </c>
    </row>
    <row r="59" spans="1:16" x14ac:dyDescent="0.2">
      <c r="A59" s="25"/>
      <c r="B59" s="20"/>
      <c r="C59" s="18"/>
      <c r="D59" s="17"/>
      <c r="E59" s="17"/>
      <c r="F59" s="18"/>
      <c r="G59" s="17"/>
      <c r="H59" s="17"/>
      <c r="I59" s="17"/>
      <c r="J59" s="18"/>
      <c r="K59" s="18"/>
      <c r="L59" s="18"/>
      <c r="M59" s="17"/>
      <c r="N59" s="18"/>
      <c r="O59" s="18">
        <f t="shared" si="3"/>
        <v>-1.1299999999999999</v>
      </c>
      <c r="P59" s="18">
        <f t="shared" si="4"/>
        <v>0</v>
      </c>
    </row>
    <row r="60" spans="1:16" x14ac:dyDescent="0.2">
      <c r="A60" s="25"/>
      <c r="B60" s="20"/>
      <c r="C60" s="18"/>
      <c r="D60" s="17"/>
      <c r="E60" s="17"/>
      <c r="F60" s="18"/>
      <c r="G60" s="17"/>
      <c r="H60" s="17"/>
      <c r="I60" s="17"/>
      <c r="J60" s="18"/>
      <c r="K60" s="18"/>
      <c r="L60" s="18"/>
      <c r="M60" s="17"/>
      <c r="N60" s="18"/>
      <c r="O60" s="18">
        <f t="shared" si="3"/>
        <v>-1.1299999999999999</v>
      </c>
      <c r="P60" s="18">
        <f t="shared" si="4"/>
        <v>0</v>
      </c>
    </row>
    <row r="61" spans="1:16" x14ac:dyDescent="0.2">
      <c r="A61" s="25"/>
      <c r="B61" s="20"/>
      <c r="C61" s="18"/>
      <c r="D61" s="17"/>
      <c r="E61" s="17"/>
      <c r="F61" s="18"/>
      <c r="G61" s="21"/>
      <c r="H61" s="21"/>
      <c r="I61" s="21"/>
      <c r="J61" s="18"/>
      <c r="K61" s="18"/>
      <c r="L61" s="18"/>
      <c r="M61" s="17"/>
      <c r="N61" s="18"/>
      <c r="O61" s="18">
        <f t="shared" si="3"/>
        <v>-1.1299999999999999</v>
      </c>
      <c r="P61" s="18">
        <f t="shared" si="4"/>
        <v>0</v>
      </c>
    </row>
    <row r="62" spans="1:16" x14ac:dyDescent="0.2">
      <c r="A62" s="25"/>
      <c r="B62" s="20"/>
      <c r="C62" s="18"/>
      <c r="D62" s="17"/>
      <c r="E62" s="17"/>
      <c r="F62" s="18"/>
      <c r="G62" s="17"/>
      <c r="H62" s="17"/>
      <c r="I62" s="17"/>
      <c r="J62" s="18"/>
      <c r="K62" s="18"/>
      <c r="L62" s="18"/>
      <c r="M62" s="17"/>
      <c r="N62" s="18"/>
      <c r="O62" s="18"/>
      <c r="P62" s="18"/>
    </row>
    <row r="63" spans="1:16" x14ac:dyDescent="0.2">
      <c r="A63" s="25"/>
      <c r="B63" s="15"/>
      <c r="C63" s="18"/>
      <c r="D63" s="17"/>
      <c r="E63" s="17"/>
      <c r="F63" s="18"/>
      <c r="G63" s="17"/>
      <c r="H63" s="17"/>
      <c r="I63" s="17"/>
      <c r="J63" s="18"/>
      <c r="K63" s="18"/>
      <c r="L63" s="18"/>
      <c r="M63" s="17"/>
      <c r="N63" s="18"/>
      <c r="O63" s="18"/>
      <c r="P63" s="18"/>
    </row>
    <row r="64" spans="1:16" x14ac:dyDescent="0.2">
      <c r="A64" s="26"/>
      <c r="B64" s="27" t="s">
        <v>54</v>
      </c>
      <c r="C64" s="28">
        <f>SUM(C53:C63)</f>
        <v>0</v>
      </c>
      <c r="D64" s="28">
        <f t="shared" ref="D64:N64" si="5">SUM(D53:D63)</f>
        <v>0</v>
      </c>
      <c r="E64" s="28">
        <f t="shared" si="5"/>
        <v>0</v>
      </c>
      <c r="F64" s="28">
        <f t="shared" si="5"/>
        <v>-1.1299999999999999</v>
      </c>
      <c r="G64" s="28">
        <f t="shared" si="5"/>
        <v>0</v>
      </c>
      <c r="H64" s="28">
        <f t="shared" si="5"/>
        <v>0</v>
      </c>
      <c r="I64" s="28">
        <f t="shared" si="5"/>
        <v>0</v>
      </c>
      <c r="J64" s="28">
        <f t="shared" si="5"/>
        <v>0</v>
      </c>
      <c r="K64" s="28">
        <f t="shared" si="5"/>
        <v>0</v>
      </c>
      <c r="L64" s="28">
        <f t="shared" si="5"/>
        <v>0</v>
      </c>
      <c r="M64" s="28">
        <f t="shared" si="5"/>
        <v>0</v>
      </c>
      <c r="N64" s="28">
        <f t="shared" si="5"/>
        <v>0</v>
      </c>
      <c r="O64" s="28"/>
      <c r="P64" s="28">
        <f>SUM(C64:N64)</f>
        <v>-1.1299999999999999</v>
      </c>
    </row>
    <row r="65" spans="1:16" x14ac:dyDescent="0.2">
      <c r="A65" s="8"/>
      <c r="C65" s="6"/>
      <c r="D65" s="5"/>
      <c r="E65" s="5"/>
      <c r="F65" s="6"/>
      <c r="G65" s="5"/>
      <c r="H65" s="5"/>
      <c r="I65" s="5"/>
      <c r="J65" s="6"/>
      <c r="K65" s="6"/>
      <c r="L65" s="6"/>
      <c r="M65" s="5"/>
      <c r="N65" s="6" t="s">
        <v>96</v>
      </c>
      <c r="O65" s="6"/>
      <c r="P65" s="6">
        <f>SUM(C52:N63)</f>
        <v>-1.1299999999999999</v>
      </c>
    </row>
    <row r="66" spans="1:16" x14ac:dyDescent="0.2">
      <c r="A66" s="8"/>
      <c r="C66" s="6"/>
      <c r="D66" s="5"/>
      <c r="E66" s="5"/>
      <c r="F66" s="6"/>
      <c r="G66" s="5"/>
      <c r="H66" s="5"/>
      <c r="I66" s="5"/>
      <c r="J66" s="6"/>
      <c r="K66" s="6"/>
      <c r="L66" s="6"/>
      <c r="M66" s="5"/>
      <c r="N66" s="6" t="s">
        <v>96</v>
      </c>
      <c r="O66" s="6">
        <f>SUM(P53:P63)</f>
        <v>-1.1299999999999999</v>
      </c>
      <c r="P66" s="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workbookViewId="0">
      <selection sqref="A1:E22"/>
    </sheetView>
  </sheetViews>
  <sheetFormatPr defaultColWidth="10.8515625" defaultRowHeight="15" x14ac:dyDescent="0.2"/>
  <sheetData>
    <row r="1" spans="1:5" ht="18.75" x14ac:dyDescent="0.25">
      <c r="A1" s="36" t="s">
        <v>57</v>
      </c>
    </row>
    <row r="2" spans="1:5" x14ac:dyDescent="0.2">
      <c r="D2" s="45">
        <v>2017</v>
      </c>
      <c r="E2" s="45"/>
    </row>
    <row r="3" spans="1:5" x14ac:dyDescent="0.2">
      <c r="D3" s="37" t="s">
        <v>63</v>
      </c>
      <c r="E3" s="37" t="s">
        <v>63</v>
      </c>
    </row>
    <row r="4" spans="1:5" x14ac:dyDescent="0.2">
      <c r="A4" s="33" t="s">
        <v>60</v>
      </c>
    </row>
    <row r="5" spans="1:5" x14ac:dyDescent="0.2">
      <c r="A5" t="s">
        <v>58</v>
      </c>
      <c r="D5" s="34">
        <f>-'2017'!C44</f>
        <v>40</v>
      </c>
      <c r="E5" s="34"/>
    </row>
    <row r="6" spans="1:5" x14ac:dyDescent="0.2">
      <c r="A6" t="s">
        <v>59</v>
      </c>
      <c r="D6" s="34">
        <f>-'2017'!D44</f>
        <v>400</v>
      </c>
      <c r="E6" s="34"/>
    </row>
    <row r="7" spans="1:5" x14ac:dyDescent="0.2">
      <c r="D7" s="35"/>
      <c r="E7" s="34"/>
    </row>
    <row r="8" spans="1:5" x14ac:dyDescent="0.2">
      <c r="A8" s="13" t="s">
        <v>67</v>
      </c>
      <c r="D8" s="34"/>
      <c r="E8" s="34">
        <f>SUM(D5:D6)</f>
        <v>440</v>
      </c>
    </row>
    <row r="9" spans="1:5" x14ac:dyDescent="0.2">
      <c r="D9" s="34"/>
      <c r="E9" s="34"/>
    </row>
    <row r="10" spans="1:5" x14ac:dyDescent="0.2">
      <c r="A10" s="33" t="s">
        <v>64</v>
      </c>
      <c r="D10" s="34"/>
      <c r="E10" s="34"/>
    </row>
    <row r="11" spans="1:5" x14ac:dyDescent="0.2">
      <c r="A11" t="s">
        <v>21</v>
      </c>
      <c r="D11" s="34">
        <f>'2016'!G44</f>
        <v>0</v>
      </c>
      <c r="E11" s="34"/>
    </row>
    <row r="12" spans="1:5" x14ac:dyDescent="0.2">
      <c r="A12" t="s">
        <v>61</v>
      </c>
      <c r="D12" s="34">
        <f>'2017'!L44</f>
        <v>168.55</v>
      </c>
      <c r="E12" s="34"/>
    </row>
    <row r="13" spans="1:5" x14ac:dyDescent="0.2">
      <c r="A13" t="s">
        <v>31</v>
      </c>
      <c r="D13" s="34">
        <f>'2017'!K44</f>
        <v>0</v>
      </c>
      <c r="E13" s="34"/>
    </row>
    <row r="14" spans="1:5" x14ac:dyDescent="0.2">
      <c r="A14" t="s">
        <v>105</v>
      </c>
      <c r="D14" s="34">
        <f>'2017'!H44+'2017'!I44</f>
        <v>0</v>
      </c>
      <c r="E14" s="34"/>
    </row>
    <row r="15" spans="1:5" x14ac:dyDescent="0.2">
      <c r="A15" t="s">
        <v>3</v>
      </c>
      <c r="D15" s="34">
        <f>'2017'!J44+'2017'!N44</f>
        <v>481.95</v>
      </c>
      <c r="E15" s="34"/>
    </row>
    <row r="16" spans="1:5" x14ac:dyDescent="0.2">
      <c r="A16" t="s">
        <v>62</v>
      </c>
      <c r="D16" s="34">
        <f>'2017'!E44+'2017'!F44</f>
        <v>130.63000000000002</v>
      </c>
      <c r="E16" s="34"/>
    </row>
    <row r="17" spans="1:5" x14ac:dyDescent="0.2">
      <c r="D17" s="35"/>
      <c r="E17" s="34"/>
    </row>
    <row r="18" spans="1:5" x14ac:dyDescent="0.2">
      <c r="A18" s="13" t="s">
        <v>66</v>
      </c>
      <c r="D18" s="34"/>
      <c r="E18" s="34">
        <f>SUM(D11:D16)+2</f>
        <v>783.13</v>
      </c>
    </row>
    <row r="19" spans="1:5" x14ac:dyDescent="0.2">
      <c r="D19" s="34"/>
      <c r="E19" s="34"/>
    </row>
    <row r="20" spans="1:5" ht="15.75" thickBot="1" x14ac:dyDescent="0.25">
      <c r="A20" s="13" t="s">
        <v>65</v>
      </c>
      <c r="D20" s="34"/>
      <c r="E20" s="38">
        <f>E8-E18+1</f>
        <v>-342.13</v>
      </c>
    </row>
    <row r="21" spans="1:5" ht="15.75" thickTop="1" x14ac:dyDescent="0.2"/>
  </sheetData>
  <mergeCells count="1">
    <mergeCell ref="D2:E2"/>
  </mergeCells>
  <phoneticPr fontId="10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F916-B7F4-1A45-BB9D-750E6CC598BE}">
  <dimension ref="A1:P66"/>
  <sheetViews>
    <sheetView tabSelected="1" workbookViewId="0"/>
  </sheetViews>
  <sheetFormatPr defaultColWidth="10.8515625" defaultRowHeight="15" x14ac:dyDescent="0.2"/>
  <cols>
    <col min="2" max="2" width="20.09765625" customWidth="1"/>
    <col min="4" max="4" width="12.328125" customWidth="1"/>
    <col min="7" max="7" width="12.69921875" customWidth="1"/>
    <col min="9" max="9" width="11.9609375" customWidth="1"/>
    <col min="10" max="10" width="11.7109375" customWidth="1"/>
    <col min="12" max="12" width="13.4375" customWidth="1"/>
  </cols>
  <sheetData>
    <row r="1" spans="1:16" x14ac:dyDescent="0.2">
      <c r="A1" s="7" t="s">
        <v>6</v>
      </c>
      <c r="D1" s="5"/>
      <c r="E1" s="5"/>
      <c r="G1" s="5"/>
      <c r="H1" s="5"/>
      <c r="I1" s="5"/>
      <c r="M1" s="5"/>
    </row>
    <row r="2" spans="1:16" x14ac:dyDescent="0.2">
      <c r="A2" s="8"/>
      <c r="B2" t="s">
        <v>161</v>
      </c>
      <c r="D2" s="5"/>
      <c r="E2" s="5"/>
      <c r="G2" s="5"/>
      <c r="H2" s="5"/>
      <c r="I2" s="5"/>
      <c r="M2" s="5"/>
    </row>
    <row r="3" spans="1:16" x14ac:dyDescent="0.2">
      <c r="A3" s="9" t="s">
        <v>0</v>
      </c>
      <c r="B3" s="1" t="s">
        <v>1</v>
      </c>
      <c r="C3" s="1" t="s">
        <v>48</v>
      </c>
      <c r="D3" s="2" t="s">
        <v>47</v>
      </c>
      <c r="E3" s="2" t="s">
        <v>11</v>
      </c>
      <c r="F3" s="1" t="s">
        <v>14</v>
      </c>
      <c r="G3" s="2" t="s">
        <v>21</v>
      </c>
      <c r="H3" s="2" t="s">
        <v>89</v>
      </c>
      <c r="I3" s="2" t="s">
        <v>79</v>
      </c>
      <c r="J3" s="1" t="s">
        <v>46</v>
      </c>
      <c r="K3" s="1" t="s">
        <v>31</v>
      </c>
      <c r="L3" s="1" t="s">
        <v>33</v>
      </c>
      <c r="M3" s="2" t="s">
        <v>36</v>
      </c>
      <c r="N3" s="1" t="s">
        <v>3</v>
      </c>
      <c r="O3" s="1" t="s">
        <v>2</v>
      </c>
      <c r="P3" s="14"/>
    </row>
    <row r="4" spans="1:16" x14ac:dyDescent="0.2">
      <c r="A4" s="10" t="s">
        <v>177</v>
      </c>
      <c r="B4" s="1"/>
      <c r="C4" s="1"/>
      <c r="D4" s="4" t="s">
        <v>25</v>
      </c>
      <c r="E4" s="2"/>
      <c r="F4" s="1"/>
      <c r="G4" s="2"/>
      <c r="H4" s="2"/>
      <c r="I4" s="2" t="s">
        <v>88</v>
      </c>
      <c r="J4" s="1"/>
      <c r="K4" s="1"/>
      <c r="L4" s="1" t="s">
        <v>34</v>
      </c>
      <c r="M4" s="2"/>
      <c r="N4" s="1" t="s">
        <v>4</v>
      </c>
      <c r="O4" s="1"/>
      <c r="P4" s="1" t="s">
        <v>5</v>
      </c>
    </row>
    <row r="5" spans="1:16" x14ac:dyDescent="0.2">
      <c r="A5" s="25"/>
      <c r="B5" s="15"/>
      <c r="C5" s="15"/>
      <c r="D5" s="17"/>
      <c r="E5" s="17"/>
      <c r="F5" s="15"/>
      <c r="G5" s="17"/>
      <c r="H5" s="17"/>
      <c r="I5" s="17"/>
      <c r="J5" s="15"/>
      <c r="K5" s="15"/>
      <c r="L5" s="15"/>
      <c r="M5" s="17"/>
      <c r="N5" s="15"/>
      <c r="O5" s="15"/>
      <c r="P5" s="15"/>
    </row>
    <row r="6" spans="1:16" x14ac:dyDescent="0.2">
      <c r="A6" s="25"/>
      <c r="B6" s="15"/>
      <c r="C6" s="18"/>
      <c r="D6" s="17"/>
      <c r="E6" s="17"/>
      <c r="F6" s="18"/>
      <c r="G6" s="17"/>
      <c r="H6" s="17"/>
      <c r="I6" s="17"/>
      <c r="J6" s="18"/>
      <c r="K6" s="18"/>
      <c r="L6" s="18"/>
      <c r="M6" s="17"/>
      <c r="N6" s="18"/>
      <c r="O6" s="18"/>
      <c r="P6" s="18"/>
    </row>
    <row r="7" spans="1:16" x14ac:dyDescent="0.2">
      <c r="A7" s="25">
        <v>43101</v>
      </c>
      <c r="B7" s="19" t="s">
        <v>7</v>
      </c>
      <c r="C7" s="15"/>
      <c r="D7" s="17"/>
      <c r="E7" s="17"/>
      <c r="F7" s="18"/>
      <c r="G7" s="17"/>
      <c r="H7" s="17"/>
      <c r="I7" s="17"/>
      <c r="J7" s="18"/>
      <c r="K7" s="18"/>
      <c r="L7" s="18"/>
      <c r="M7" s="17"/>
      <c r="N7" s="18"/>
      <c r="O7" s="18">
        <v>-29.32</v>
      </c>
      <c r="P7" s="18">
        <v>-29.32</v>
      </c>
    </row>
    <row r="8" spans="1:16" x14ac:dyDescent="0.2">
      <c r="A8" s="25">
        <v>43101</v>
      </c>
      <c r="B8" s="20" t="s">
        <v>162</v>
      </c>
      <c r="C8" s="18"/>
      <c r="D8" s="17"/>
      <c r="E8" s="17">
        <v>10.9</v>
      </c>
      <c r="F8" s="18"/>
      <c r="G8" s="17"/>
      <c r="H8" s="17"/>
      <c r="I8" s="17"/>
      <c r="J8" s="18"/>
      <c r="K8" s="18"/>
      <c r="L8" s="18"/>
      <c r="M8" s="17"/>
      <c r="N8" s="18"/>
      <c r="O8" s="18">
        <f t="shared" ref="O8:O43" si="0">SUM(C8:N8)+O7</f>
        <v>-18.420000000000002</v>
      </c>
      <c r="P8" s="18">
        <f t="shared" ref="P8:P44" si="1">SUM(C8:N8)</f>
        <v>10.9</v>
      </c>
    </row>
    <row r="9" spans="1:16" x14ac:dyDescent="0.2">
      <c r="A9" s="25">
        <v>43132</v>
      </c>
      <c r="B9" s="20" t="s">
        <v>163</v>
      </c>
      <c r="C9" s="18"/>
      <c r="D9" s="17"/>
      <c r="E9" s="17">
        <v>9.94</v>
      </c>
      <c r="F9" s="18"/>
      <c r="G9" s="17"/>
      <c r="H9" s="17"/>
      <c r="I9" s="17"/>
      <c r="J9" s="18"/>
      <c r="K9" s="15"/>
      <c r="L9" s="18"/>
      <c r="M9" s="17"/>
      <c r="N9" s="18"/>
      <c r="O9" s="18">
        <f t="shared" si="0"/>
        <v>-8.4800000000000022</v>
      </c>
      <c r="P9" s="18">
        <f t="shared" si="1"/>
        <v>9.94</v>
      </c>
    </row>
    <row r="10" spans="1:16" x14ac:dyDescent="0.2">
      <c r="A10" s="25">
        <v>43160</v>
      </c>
      <c r="B10" s="20" t="s">
        <v>164</v>
      </c>
      <c r="C10" s="18"/>
      <c r="D10" s="17"/>
      <c r="E10" s="17">
        <v>9.9499999999999993</v>
      </c>
      <c r="F10" s="18"/>
      <c r="G10" s="17"/>
      <c r="H10" s="17"/>
      <c r="I10" s="17"/>
      <c r="J10" s="18"/>
      <c r="K10" s="18"/>
      <c r="L10" s="18"/>
      <c r="M10" s="17"/>
      <c r="N10" s="18"/>
      <c r="O10" s="18">
        <f t="shared" si="0"/>
        <v>1.4699999999999971</v>
      </c>
      <c r="P10" s="18">
        <f t="shared" si="1"/>
        <v>9.9499999999999993</v>
      </c>
    </row>
    <row r="11" spans="1:16" x14ac:dyDescent="0.2">
      <c r="A11" s="25">
        <v>43191</v>
      </c>
      <c r="B11" s="20" t="s">
        <v>81</v>
      </c>
      <c r="C11" s="18"/>
      <c r="D11" s="17"/>
      <c r="E11" s="17">
        <v>9.94</v>
      </c>
      <c r="F11" s="18"/>
      <c r="G11" s="17"/>
      <c r="H11" s="17"/>
      <c r="I11" s="17"/>
      <c r="J11" s="18"/>
      <c r="K11" s="18"/>
      <c r="L11" s="18"/>
      <c r="M11" s="17"/>
      <c r="N11" s="18"/>
      <c r="O11" s="18">
        <f t="shared" si="0"/>
        <v>11.409999999999997</v>
      </c>
      <c r="P11" s="18">
        <f t="shared" si="1"/>
        <v>9.94</v>
      </c>
    </row>
    <row r="12" spans="1:16" x14ac:dyDescent="0.2">
      <c r="A12" s="25">
        <v>43221</v>
      </c>
      <c r="B12" s="20" t="s">
        <v>165</v>
      </c>
      <c r="C12" s="18"/>
      <c r="D12" s="17"/>
      <c r="E12" s="17"/>
      <c r="F12" s="18">
        <v>0.12</v>
      </c>
      <c r="G12" s="17"/>
      <c r="H12" s="17"/>
      <c r="I12" s="17"/>
      <c r="J12" s="18"/>
      <c r="K12" s="18"/>
      <c r="L12" s="18"/>
      <c r="M12" s="17"/>
      <c r="N12" s="18"/>
      <c r="O12" s="18">
        <f t="shared" si="0"/>
        <v>11.529999999999996</v>
      </c>
      <c r="P12" s="18">
        <f t="shared" si="1"/>
        <v>0.12</v>
      </c>
    </row>
    <row r="13" spans="1:16" x14ac:dyDescent="0.2">
      <c r="A13" s="25">
        <v>43221</v>
      </c>
      <c r="B13" s="20" t="s">
        <v>83</v>
      </c>
      <c r="C13" s="18"/>
      <c r="D13" s="17"/>
      <c r="E13" s="17">
        <v>9.94</v>
      </c>
      <c r="F13" s="18"/>
      <c r="G13" s="17"/>
      <c r="H13" s="17"/>
      <c r="I13" s="17"/>
      <c r="J13" s="18"/>
      <c r="K13" s="18"/>
      <c r="L13" s="18"/>
      <c r="M13" s="17"/>
      <c r="N13" s="18"/>
      <c r="O13" s="18">
        <f t="shared" si="0"/>
        <v>21.469999999999995</v>
      </c>
      <c r="P13" s="18">
        <f t="shared" si="1"/>
        <v>9.94</v>
      </c>
    </row>
    <row r="14" spans="1:16" x14ac:dyDescent="0.2">
      <c r="A14" s="25">
        <v>43248</v>
      </c>
      <c r="B14" s="20" t="s">
        <v>166</v>
      </c>
      <c r="C14" s="18">
        <v>-50</v>
      </c>
      <c r="D14" s="17"/>
      <c r="E14" s="17"/>
      <c r="F14" s="18"/>
      <c r="G14" s="21"/>
      <c r="H14" s="21"/>
      <c r="I14" s="21"/>
      <c r="J14" s="18"/>
      <c r="K14" s="18"/>
      <c r="L14" s="18"/>
      <c r="M14" s="17"/>
      <c r="N14" s="18"/>
      <c r="O14" s="18">
        <f t="shared" si="0"/>
        <v>-28.530000000000005</v>
      </c>
      <c r="P14" s="18">
        <f t="shared" si="1"/>
        <v>-50</v>
      </c>
    </row>
    <row r="15" spans="1:16" x14ac:dyDescent="0.2">
      <c r="A15" s="25">
        <v>43252</v>
      </c>
      <c r="B15" s="20" t="s">
        <v>167</v>
      </c>
      <c r="C15" s="18"/>
      <c r="D15" s="17"/>
      <c r="E15" s="17"/>
      <c r="F15" s="18">
        <v>0.23</v>
      </c>
      <c r="G15" s="17"/>
      <c r="H15" s="17"/>
      <c r="I15" s="17"/>
      <c r="J15" s="18"/>
      <c r="K15" s="18"/>
      <c r="L15" s="18"/>
      <c r="M15" s="17"/>
      <c r="N15" s="18"/>
      <c r="O15" s="18">
        <f t="shared" si="0"/>
        <v>-28.300000000000004</v>
      </c>
      <c r="P15" s="18">
        <f t="shared" si="1"/>
        <v>0.23</v>
      </c>
    </row>
    <row r="16" spans="1:16" x14ac:dyDescent="0.2">
      <c r="A16" s="25">
        <v>43252</v>
      </c>
      <c r="B16" s="20" t="s">
        <v>84</v>
      </c>
      <c r="C16" s="18"/>
      <c r="D16" s="17"/>
      <c r="E16" s="17">
        <v>9.94</v>
      </c>
      <c r="F16" s="18"/>
      <c r="G16" s="17"/>
      <c r="H16" s="17"/>
      <c r="I16" s="17"/>
      <c r="J16" s="18"/>
      <c r="K16" s="18"/>
      <c r="L16" s="18"/>
      <c r="M16" s="17"/>
      <c r="N16" s="18"/>
      <c r="O16" s="18">
        <f t="shared" si="0"/>
        <v>-18.360000000000007</v>
      </c>
      <c r="P16" s="18">
        <f t="shared" si="1"/>
        <v>9.94</v>
      </c>
    </row>
    <row r="17" spans="1:16" x14ac:dyDescent="0.2">
      <c r="A17" s="25">
        <v>43282</v>
      </c>
      <c r="B17" s="20" t="s">
        <v>87</v>
      </c>
      <c r="C17" s="18"/>
      <c r="D17" s="17"/>
      <c r="E17" s="17">
        <v>9.9499999999999993</v>
      </c>
      <c r="F17" s="18"/>
      <c r="G17" s="17"/>
      <c r="H17" s="17"/>
      <c r="I17" s="17"/>
      <c r="J17" s="18"/>
      <c r="K17" s="18"/>
      <c r="L17" s="18"/>
      <c r="M17" s="17"/>
      <c r="N17" s="18"/>
      <c r="O17" s="18">
        <f t="shared" si="0"/>
        <v>-8.4100000000000072</v>
      </c>
      <c r="P17" s="18">
        <f t="shared" si="1"/>
        <v>9.9499999999999993</v>
      </c>
    </row>
    <row r="18" spans="1:16" x14ac:dyDescent="0.2">
      <c r="A18" s="25">
        <v>43313</v>
      </c>
      <c r="B18" s="20" t="s">
        <v>91</v>
      </c>
      <c r="C18" s="22"/>
      <c r="D18" s="17"/>
      <c r="E18" s="17">
        <v>9.9499999999999993</v>
      </c>
      <c r="F18" s="18"/>
      <c r="G18" s="17"/>
      <c r="H18" s="17"/>
      <c r="I18" s="17"/>
      <c r="J18" s="18"/>
      <c r="K18" s="18"/>
      <c r="L18" s="18"/>
      <c r="M18" s="17"/>
      <c r="N18" s="18"/>
      <c r="O18" s="18">
        <f t="shared" si="0"/>
        <v>1.539999999999992</v>
      </c>
      <c r="P18" s="18">
        <f t="shared" si="1"/>
        <v>9.9499999999999993</v>
      </c>
    </row>
    <row r="19" spans="1:16" x14ac:dyDescent="0.2">
      <c r="A19" s="25">
        <v>43344</v>
      </c>
      <c r="B19" s="20" t="s">
        <v>168</v>
      </c>
      <c r="C19" s="18"/>
      <c r="D19" s="17"/>
      <c r="E19" s="17">
        <v>9.9499999999999993</v>
      </c>
      <c r="F19" s="18"/>
      <c r="G19" s="17"/>
      <c r="H19" s="17"/>
      <c r="I19" s="17"/>
      <c r="J19" s="18"/>
      <c r="K19" s="18"/>
      <c r="L19" s="18"/>
      <c r="M19" s="17"/>
      <c r="N19" s="18"/>
      <c r="O19" s="18">
        <f t="shared" si="0"/>
        <v>11.489999999999991</v>
      </c>
      <c r="P19" s="18">
        <f t="shared" si="1"/>
        <v>9.9499999999999993</v>
      </c>
    </row>
    <row r="20" spans="1:16" x14ac:dyDescent="0.2">
      <c r="A20" s="25">
        <v>43352</v>
      </c>
      <c r="B20" s="20" t="s">
        <v>169</v>
      </c>
      <c r="C20" s="18"/>
      <c r="D20" s="17">
        <v>-500</v>
      </c>
      <c r="E20" s="17"/>
      <c r="F20" s="18"/>
      <c r="G20" s="17"/>
      <c r="H20" s="17"/>
      <c r="I20" s="17"/>
      <c r="J20" s="18"/>
      <c r="K20" s="18"/>
      <c r="L20" s="18"/>
      <c r="M20" s="17"/>
      <c r="N20" s="18"/>
      <c r="O20" s="18">
        <f t="shared" si="0"/>
        <v>-488.51</v>
      </c>
      <c r="P20" s="18">
        <f t="shared" si="1"/>
        <v>-500</v>
      </c>
    </row>
    <row r="21" spans="1:16" x14ac:dyDescent="0.2">
      <c r="A21" s="25">
        <v>43360</v>
      </c>
      <c r="B21" s="20" t="s">
        <v>170</v>
      </c>
      <c r="C21" s="16"/>
      <c r="D21" s="17"/>
      <c r="E21" s="17"/>
      <c r="F21" s="18"/>
      <c r="G21" s="17"/>
      <c r="H21" s="17"/>
      <c r="I21" s="17"/>
      <c r="J21" s="18"/>
      <c r="K21" s="18"/>
      <c r="L21" s="18">
        <v>168.55</v>
      </c>
      <c r="M21" s="17"/>
      <c r="N21" s="18"/>
      <c r="O21" s="18">
        <f t="shared" si="0"/>
        <v>-319.95999999999998</v>
      </c>
      <c r="P21" s="18">
        <f t="shared" si="1"/>
        <v>168.55</v>
      </c>
    </row>
    <row r="22" spans="1:16" x14ac:dyDescent="0.2">
      <c r="A22" s="25">
        <v>43374</v>
      </c>
      <c r="B22" s="20" t="s">
        <v>171</v>
      </c>
      <c r="C22" s="18">
        <v>-150</v>
      </c>
      <c r="D22" s="17"/>
      <c r="E22" s="17"/>
      <c r="F22" s="18"/>
      <c r="G22" s="17"/>
      <c r="H22" s="17"/>
      <c r="I22" s="17"/>
      <c r="J22" s="18"/>
      <c r="K22" s="18"/>
      <c r="L22" s="18"/>
      <c r="M22" s="17"/>
      <c r="N22" s="18"/>
      <c r="O22" s="18">
        <f t="shared" si="0"/>
        <v>-469.96</v>
      </c>
      <c r="P22" s="18">
        <f t="shared" si="1"/>
        <v>-150</v>
      </c>
    </row>
    <row r="23" spans="1:16" x14ac:dyDescent="0.2">
      <c r="A23" s="25">
        <v>43374</v>
      </c>
      <c r="B23" s="20" t="s">
        <v>172</v>
      </c>
      <c r="C23" s="18"/>
      <c r="D23" s="17"/>
      <c r="E23" s="17"/>
      <c r="F23" s="18">
        <v>0.04</v>
      </c>
      <c r="G23" s="17"/>
      <c r="H23" s="17"/>
      <c r="I23" s="17"/>
      <c r="J23" s="18"/>
      <c r="K23" s="18"/>
      <c r="L23" s="18"/>
      <c r="M23" s="17"/>
      <c r="N23" s="18"/>
      <c r="O23" s="18">
        <f t="shared" si="0"/>
        <v>-469.91999999999996</v>
      </c>
      <c r="P23" s="18">
        <f t="shared" si="1"/>
        <v>0.04</v>
      </c>
    </row>
    <row r="24" spans="1:16" x14ac:dyDescent="0.2">
      <c r="A24" s="25">
        <v>43374</v>
      </c>
      <c r="B24" s="20" t="s">
        <v>173</v>
      </c>
      <c r="C24" s="18"/>
      <c r="D24" s="17"/>
      <c r="E24" s="17">
        <v>9.9499999999999993</v>
      </c>
      <c r="F24" s="18"/>
      <c r="G24" s="17"/>
      <c r="H24" s="17"/>
      <c r="I24" s="17"/>
      <c r="J24" s="18"/>
      <c r="K24" s="18"/>
      <c r="L24" s="18"/>
      <c r="M24" s="17"/>
      <c r="N24" s="18"/>
      <c r="O24" s="18">
        <f t="shared" si="0"/>
        <v>-459.96999999999997</v>
      </c>
      <c r="P24" s="18">
        <f t="shared" si="1"/>
        <v>9.9499999999999993</v>
      </c>
    </row>
    <row r="25" spans="1:16" x14ac:dyDescent="0.2">
      <c r="A25" s="25">
        <v>43405</v>
      </c>
      <c r="B25" s="20" t="s">
        <v>174</v>
      </c>
      <c r="C25" s="18"/>
      <c r="D25" s="17"/>
      <c r="E25" s="17">
        <v>9.9499999999999993</v>
      </c>
      <c r="F25" s="18"/>
      <c r="G25" s="17"/>
      <c r="H25" s="17"/>
      <c r="I25" s="17"/>
      <c r="J25" s="18"/>
      <c r="K25" s="18"/>
      <c r="L25" s="18"/>
      <c r="M25" s="17"/>
      <c r="N25" s="18"/>
      <c r="O25" s="18">
        <f t="shared" si="0"/>
        <v>-450.02</v>
      </c>
      <c r="P25" s="18">
        <f t="shared" si="1"/>
        <v>9.9499999999999993</v>
      </c>
    </row>
    <row r="26" spans="1:16" x14ac:dyDescent="0.2">
      <c r="A26" s="25">
        <v>43434</v>
      </c>
      <c r="B26" s="20" t="s">
        <v>175</v>
      </c>
      <c r="C26" s="22">
        <v>-1000</v>
      </c>
      <c r="D26" s="17"/>
      <c r="E26" s="17"/>
      <c r="F26" s="18"/>
      <c r="G26" s="17"/>
      <c r="H26" s="17"/>
      <c r="I26" s="17"/>
      <c r="J26" s="18"/>
      <c r="K26" s="18"/>
      <c r="L26" s="18"/>
      <c r="M26" s="17"/>
      <c r="N26" s="18"/>
      <c r="O26" s="18">
        <f t="shared" si="0"/>
        <v>-1450.02</v>
      </c>
      <c r="P26" s="18">
        <f t="shared" si="1"/>
        <v>-1000</v>
      </c>
    </row>
    <row r="27" spans="1:16" x14ac:dyDescent="0.2">
      <c r="A27" s="25">
        <v>43435</v>
      </c>
      <c r="B27" s="20" t="s">
        <v>176</v>
      </c>
      <c r="C27" s="18"/>
      <c r="D27" s="17"/>
      <c r="E27" s="17">
        <v>9.9499999999999993</v>
      </c>
      <c r="F27" s="18"/>
      <c r="G27" s="17"/>
      <c r="H27" s="17"/>
      <c r="I27" s="17"/>
      <c r="J27" s="18"/>
      <c r="K27" s="18"/>
      <c r="L27" s="18"/>
      <c r="M27" s="17"/>
      <c r="N27" s="18"/>
      <c r="O27" s="18">
        <f t="shared" si="0"/>
        <v>-1440.07</v>
      </c>
      <c r="P27" s="18">
        <f t="shared" si="1"/>
        <v>9.9499999999999993</v>
      </c>
    </row>
    <row r="28" spans="1:16" x14ac:dyDescent="0.2">
      <c r="A28" s="25">
        <v>43445</v>
      </c>
      <c r="B28" s="20" t="s">
        <v>85</v>
      </c>
      <c r="C28" s="18"/>
      <c r="D28" s="17"/>
      <c r="E28" s="17"/>
      <c r="F28" s="18"/>
      <c r="G28" s="17"/>
      <c r="H28" s="17"/>
      <c r="I28" s="17"/>
      <c r="J28" s="18">
        <v>28.7</v>
      </c>
      <c r="K28" s="18"/>
      <c r="L28" s="18"/>
      <c r="M28" s="17"/>
      <c r="N28" s="18"/>
      <c r="O28" s="18">
        <f t="shared" si="0"/>
        <v>-1411.37</v>
      </c>
      <c r="P28" s="18">
        <f t="shared" si="1"/>
        <v>28.7</v>
      </c>
    </row>
    <row r="29" spans="1:16" x14ac:dyDescent="0.2">
      <c r="A29" s="25">
        <v>43445</v>
      </c>
      <c r="B29" s="20" t="s">
        <v>85</v>
      </c>
      <c r="C29" s="18"/>
      <c r="D29" s="17"/>
      <c r="E29" s="17"/>
      <c r="F29" s="18"/>
      <c r="G29" s="17"/>
      <c r="H29" s="17"/>
      <c r="I29" s="17"/>
      <c r="J29" s="18">
        <v>23.93</v>
      </c>
      <c r="K29" s="18"/>
      <c r="L29" s="18"/>
      <c r="M29" s="17"/>
      <c r="N29" s="18"/>
      <c r="O29" s="18">
        <f t="shared" si="0"/>
        <v>-1387.4399999999998</v>
      </c>
      <c r="P29" s="18">
        <f t="shared" si="1"/>
        <v>23.93</v>
      </c>
    </row>
    <row r="30" spans="1:16" x14ac:dyDescent="0.2">
      <c r="A30" s="25"/>
      <c r="B30" s="20"/>
      <c r="C30" s="18"/>
      <c r="D30" s="17"/>
      <c r="E30" s="17"/>
      <c r="F30" s="15"/>
      <c r="G30" s="17"/>
      <c r="H30" s="17"/>
      <c r="I30" s="17"/>
      <c r="J30" s="15"/>
      <c r="K30" s="15"/>
      <c r="L30" s="15"/>
      <c r="M30" s="17"/>
      <c r="N30" s="15"/>
      <c r="O30" s="18">
        <f t="shared" si="0"/>
        <v>-1387.4399999999998</v>
      </c>
      <c r="P30" s="18">
        <f t="shared" si="1"/>
        <v>0</v>
      </c>
    </row>
    <row r="31" spans="1:16" x14ac:dyDescent="0.2">
      <c r="A31" s="25"/>
      <c r="B31" s="20"/>
      <c r="C31" s="18"/>
      <c r="D31" s="17"/>
      <c r="E31" s="17"/>
      <c r="F31" s="15"/>
      <c r="G31" s="17"/>
      <c r="H31" s="17"/>
      <c r="I31" s="17"/>
      <c r="J31" s="15"/>
      <c r="K31" s="15"/>
      <c r="L31" s="15"/>
      <c r="M31" s="17"/>
      <c r="N31" s="15"/>
      <c r="O31" s="18">
        <f t="shared" si="0"/>
        <v>-1387.4399999999998</v>
      </c>
      <c r="P31" s="18">
        <f t="shared" si="1"/>
        <v>0</v>
      </c>
    </row>
    <row r="32" spans="1:16" x14ac:dyDescent="0.2">
      <c r="A32" s="25"/>
      <c r="B32" s="20"/>
      <c r="C32" s="18"/>
      <c r="D32" s="17"/>
      <c r="E32" s="17"/>
      <c r="F32" s="15"/>
      <c r="G32" s="17"/>
      <c r="H32" s="17"/>
      <c r="I32" s="17"/>
      <c r="J32" s="15"/>
      <c r="K32" s="15"/>
      <c r="L32" s="15"/>
      <c r="M32" s="17"/>
      <c r="N32" s="15"/>
      <c r="O32" s="18">
        <f t="shared" si="0"/>
        <v>-1387.4399999999998</v>
      </c>
      <c r="P32" s="18">
        <f t="shared" si="1"/>
        <v>0</v>
      </c>
    </row>
    <row r="33" spans="1:16" x14ac:dyDescent="0.2">
      <c r="A33" s="25"/>
      <c r="B33" s="20"/>
      <c r="C33" s="18"/>
      <c r="D33" s="17"/>
      <c r="E33" s="17"/>
      <c r="F33" s="15"/>
      <c r="G33" s="17"/>
      <c r="H33" s="17"/>
      <c r="I33" s="17"/>
      <c r="J33" s="15"/>
      <c r="K33" s="15"/>
      <c r="L33" s="15"/>
      <c r="M33" s="17"/>
      <c r="N33" s="15"/>
      <c r="O33" s="18">
        <f t="shared" si="0"/>
        <v>-1387.4399999999998</v>
      </c>
      <c r="P33" s="18">
        <f t="shared" si="1"/>
        <v>0</v>
      </c>
    </row>
    <row r="34" spans="1:16" x14ac:dyDescent="0.2">
      <c r="A34" s="25"/>
      <c r="B34" s="20"/>
      <c r="C34" s="18"/>
      <c r="D34" s="17"/>
      <c r="E34" s="17"/>
      <c r="F34" s="15"/>
      <c r="G34" s="17"/>
      <c r="H34" s="17"/>
      <c r="I34" s="17"/>
      <c r="J34" s="15"/>
      <c r="K34" s="15"/>
      <c r="L34" s="15"/>
      <c r="M34" s="17"/>
      <c r="N34" s="15"/>
      <c r="O34" s="18">
        <f t="shared" si="0"/>
        <v>-1387.4399999999998</v>
      </c>
      <c r="P34" s="18">
        <f t="shared" si="1"/>
        <v>0</v>
      </c>
    </row>
    <row r="35" spans="1:16" x14ac:dyDescent="0.2">
      <c r="A35" s="25"/>
      <c r="B35" s="20"/>
      <c r="C35" s="23"/>
      <c r="D35" s="17"/>
      <c r="E35" s="17"/>
      <c r="F35" s="15"/>
      <c r="G35" s="17"/>
      <c r="H35" s="17"/>
      <c r="I35" s="17"/>
      <c r="J35" s="15"/>
      <c r="K35" s="15"/>
      <c r="L35" s="15"/>
      <c r="M35" s="17"/>
      <c r="N35" s="15"/>
      <c r="O35" s="18">
        <f t="shared" si="0"/>
        <v>-1387.4399999999998</v>
      </c>
      <c r="P35" s="18">
        <f t="shared" si="1"/>
        <v>0</v>
      </c>
    </row>
    <row r="36" spans="1:16" x14ac:dyDescent="0.2">
      <c r="A36" s="25"/>
      <c r="B36" s="20"/>
      <c r="C36" s="18"/>
      <c r="D36" s="17"/>
      <c r="E36" s="17"/>
      <c r="F36" s="15"/>
      <c r="G36" s="17"/>
      <c r="H36" s="17"/>
      <c r="I36" s="17"/>
      <c r="J36" s="15"/>
      <c r="K36" s="16"/>
      <c r="L36" s="15"/>
      <c r="M36" s="17"/>
      <c r="N36" s="15"/>
      <c r="O36" s="18">
        <f t="shared" si="0"/>
        <v>-1387.4399999999998</v>
      </c>
      <c r="P36" s="18">
        <f t="shared" si="1"/>
        <v>0</v>
      </c>
    </row>
    <row r="37" spans="1:16" x14ac:dyDescent="0.2">
      <c r="A37" s="25"/>
      <c r="B37" s="20"/>
      <c r="C37" s="18"/>
      <c r="D37" s="17"/>
      <c r="E37" s="17"/>
      <c r="F37" s="15"/>
      <c r="G37" s="17"/>
      <c r="H37" s="17"/>
      <c r="I37" s="17"/>
      <c r="J37" s="17"/>
      <c r="K37" s="15"/>
      <c r="L37" s="15"/>
      <c r="M37" s="17"/>
      <c r="N37" s="15"/>
      <c r="O37" s="18">
        <f t="shared" si="0"/>
        <v>-1387.4399999999998</v>
      </c>
      <c r="P37" s="18">
        <f t="shared" si="1"/>
        <v>0</v>
      </c>
    </row>
    <row r="38" spans="1:16" x14ac:dyDescent="0.2">
      <c r="A38" s="25"/>
      <c r="B38" s="20"/>
      <c r="C38" s="22"/>
      <c r="D38" s="24"/>
      <c r="E38" s="17"/>
      <c r="F38" s="15"/>
      <c r="G38" s="17"/>
      <c r="H38" s="17"/>
      <c r="I38" s="17"/>
      <c r="J38" s="15"/>
      <c r="K38" s="15"/>
      <c r="L38" s="15"/>
      <c r="M38" s="17"/>
      <c r="N38" s="15"/>
      <c r="O38" s="18">
        <f t="shared" si="0"/>
        <v>-1387.4399999999998</v>
      </c>
      <c r="P38" s="18">
        <f t="shared" si="1"/>
        <v>0</v>
      </c>
    </row>
    <row r="39" spans="1:16" x14ac:dyDescent="0.2">
      <c r="A39" s="25"/>
      <c r="B39" s="30"/>
      <c r="C39" s="18"/>
      <c r="D39" s="17"/>
      <c r="E39" s="17"/>
      <c r="F39" s="15"/>
      <c r="G39" s="17"/>
      <c r="H39" s="17"/>
      <c r="I39" s="17"/>
      <c r="J39" s="15"/>
      <c r="K39" s="15"/>
      <c r="L39" s="15"/>
      <c r="M39" s="17"/>
      <c r="N39" s="15"/>
      <c r="O39" s="18">
        <f t="shared" si="0"/>
        <v>-1387.4399999999998</v>
      </c>
      <c r="P39" s="18">
        <f t="shared" si="1"/>
        <v>0</v>
      </c>
    </row>
    <row r="40" spans="1:16" x14ac:dyDescent="0.2">
      <c r="A40" s="25"/>
      <c r="B40" s="20"/>
      <c r="C40" s="18"/>
      <c r="D40" s="18"/>
      <c r="E40" s="18"/>
      <c r="F40" s="18"/>
      <c r="G40" s="17"/>
      <c r="H40" s="17"/>
      <c r="I40" s="17"/>
      <c r="J40" s="18"/>
      <c r="K40" s="18"/>
      <c r="L40" s="18"/>
      <c r="M40" s="17"/>
      <c r="N40" s="18"/>
      <c r="O40" s="18">
        <f t="shared" si="0"/>
        <v>-1387.4399999999998</v>
      </c>
      <c r="P40" s="18">
        <f t="shared" si="1"/>
        <v>0</v>
      </c>
    </row>
    <row r="41" spans="1:16" x14ac:dyDescent="0.2">
      <c r="A41" s="25"/>
      <c r="B41" s="20"/>
      <c r="C41" s="18"/>
      <c r="D41" s="17"/>
      <c r="E41" s="17"/>
      <c r="F41" s="18"/>
      <c r="G41" s="17"/>
      <c r="H41" s="17"/>
      <c r="I41" s="17"/>
      <c r="J41" s="18"/>
      <c r="K41" s="18"/>
      <c r="L41" s="18"/>
      <c r="M41" s="17"/>
      <c r="N41" s="18"/>
      <c r="O41" s="18">
        <f t="shared" si="0"/>
        <v>-1387.4399999999998</v>
      </c>
      <c r="P41" s="18">
        <f t="shared" si="1"/>
        <v>0</v>
      </c>
    </row>
    <row r="42" spans="1:16" x14ac:dyDescent="0.2">
      <c r="A42" s="25"/>
      <c r="B42" s="20"/>
      <c r="C42" s="18"/>
      <c r="D42" s="17"/>
      <c r="E42" s="17"/>
      <c r="F42" s="18"/>
      <c r="G42" s="17"/>
      <c r="H42" s="17"/>
      <c r="I42" s="17"/>
      <c r="J42" s="18"/>
      <c r="K42" s="18"/>
      <c r="L42" s="18"/>
      <c r="M42" s="17"/>
      <c r="N42" s="18"/>
      <c r="O42" s="18">
        <f t="shared" si="0"/>
        <v>-1387.4399999999998</v>
      </c>
      <c r="P42" s="18">
        <f t="shared" si="1"/>
        <v>0</v>
      </c>
    </row>
    <row r="43" spans="1:16" x14ac:dyDescent="0.2">
      <c r="A43" s="25"/>
      <c r="B43" s="15"/>
      <c r="C43" s="18"/>
      <c r="D43" s="17"/>
      <c r="E43" s="17"/>
      <c r="F43" s="18"/>
      <c r="G43" s="17"/>
      <c r="H43" s="17"/>
      <c r="I43" s="17"/>
      <c r="J43" s="18"/>
      <c r="K43" s="18"/>
      <c r="L43" s="18"/>
      <c r="M43" s="17"/>
      <c r="N43" s="18"/>
      <c r="O43" s="18">
        <f t="shared" si="0"/>
        <v>-1387.4399999999998</v>
      </c>
      <c r="P43" s="18">
        <f t="shared" si="1"/>
        <v>0</v>
      </c>
    </row>
    <row r="44" spans="1:16" x14ac:dyDescent="0.2">
      <c r="A44" s="26"/>
      <c r="B44" s="27" t="s">
        <v>54</v>
      </c>
      <c r="C44" s="28">
        <f t="shared" ref="C44:N44" si="2">SUM(C8:C43)</f>
        <v>-1200</v>
      </c>
      <c r="D44" s="28">
        <f t="shared" si="2"/>
        <v>-500</v>
      </c>
      <c r="E44" s="28">
        <f t="shared" si="2"/>
        <v>120.31</v>
      </c>
      <c r="F44" s="28">
        <f t="shared" si="2"/>
        <v>0.38999999999999996</v>
      </c>
      <c r="G44" s="29">
        <f t="shared" si="2"/>
        <v>0</v>
      </c>
      <c r="H44" s="29">
        <f t="shared" si="2"/>
        <v>0</v>
      </c>
      <c r="I44" s="29">
        <f t="shared" si="2"/>
        <v>0</v>
      </c>
      <c r="J44" s="28">
        <f t="shared" si="2"/>
        <v>52.629999999999995</v>
      </c>
      <c r="K44" s="28">
        <f t="shared" si="2"/>
        <v>0</v>
      </c>
      <c r="L44" s="28">
        <f t="shared" si="2"/>
        <v>168.55</v>
      </c>
      <c r="M44" s="29">
        <f t="shared" si="2"/>
        <v>0</v>
      </c>
      <c r="N44" s="28">
        <f t="shared" si="2"/>
        <v>0</v>
      </c>
      <c r="O44" s="28"/>
      <c r="P44" s="28">
        <f t="shared" si="1"/>
        <v>-1358.1200000000001</v>
      </c>
    </row>
    <row r="45" spans="1:16" x14ac:dyDescent="0.2">
      <c r="A45" s="8"/>
      <c r="C45" s="6"/>
      <c r="D45" s="5"/>
      <c r="E45" s="5"/>
      <c r="F45" s="6"/>
      <c r="G45" s="5"/>
      <c r="H45" s="5"/>
      <c r="I45" s="5"/>
      <c r="J45" s="6"/>
      <c r="K45" s="6"/>
      <c r="L45" s="6"/>
      <c r="M45" s="5"/>
      <c r="N45" s="6" t="s">
        <v>96</v>
      </c>
      <c r="O45" s="6"/>
      <c r="P45" s="6">
        <f>SUM(C6:N43)</f>
        <v>-1358.12</v>
      </c>
    </row>
    <row r="46" spans="1:16" x14ac:dyDescent="0.2">
      <c r="A46" s="8"/>
      <c r="C46" s="6"/>
      <c r="D46" s="5"/>
      <c r="E46" s="5"/>
      <c r="F46" s="6"/>
      <c r="G46" s="5"/>
      <c r="H46" s="5"/>
      <c r="I46" s="5"/>
      <c r="J46" s="6"/>
      <c r="K46" s="6"/>
      <c r="L46" s="6"/>
      <c r="M46" s="5"/>
      <c r="N46" s="6" t="s">
        <v>96</v>
      </c>
      <c r="O46" s="6">
        <f>SUM(P7:P43)</f>
        <v>-1387.4399999999998</v>
      </c>
      <c r="P46" s="6"/>
    </row>
    <row r="47" spans="1:16" x14ac:dyDescent="0.2">
      <c r="A47" s="8"/>
      <c r="C47" s="6"/>
      <c r="D47" s="5"/>
      <c r="E47" s="5"/>
      <c r="F47" s="6"/>
      <c r="G47" s="5"/>
      <c r="H47" s="5"/>
      <c r="I47" s="5"/>
      <c r="J47" s="6"/>
      <c r="K47" s="6"/>
      <c r="L47" s="6"/>
      <c r="M47" s="5"/>
      <c r="N47" s="6"/>
      <c r="O47" s="6"/>
      <c r="P47" s="6"/>
    </row>
    <row r="48" spans="1:16" x14ac:dyDescent="0.2">
      <c r="A48" s="31"/>
      <c r="B48" s="13" t="s">
        <v>55</v>
      </c>
      <c r="G48" s="5"/>
      <c r="H48" s="5"/>
      <c r="I48" s="5"/>
      <c r="M48" s="5"/>
    </row>
    <row r="49" spans="1:16" x14ac:dyDescent="0.2">
      <c r="G49" s="5"/>
      <c r="H49" s="5"/>
      <c r="I49" s="5"/>
      <c r="M49" s="5"/>
    </row>
    <row r="50" spans="1:16" x14ac:dyDescent="0.2">
      <c r="A50" s="9" t="s">
        <v>0</v>
      </c>
      <c r="B50" s="1" t="s">
        <v>1</v>
      </c>
      <c r="C50" s="1"/>
      <c r="D50" s="2"/>
      <c r="E50" s="2"/>
      <c r="F50" s="1" t="s">
        <v>14</v>
      </c>
      <c r="G50" s="2"/>
      <c r="H50" s="2"/>
      <c r="I50" s="2"/>
      <c r="J50" s="1"/>
      <c r="K50" s="1"/>
      <c r="L50" s="1"/>
      <c r="M50" s="2" t="s">
        <v>36</v>
      </c>
      <c r="N50" s="1"/>
      <c r="O50" s="1" t="s">
        <v>2</v>
      </c>
      <c r="P50" s="14"/>
    </row>
    <row r="51" spans="1:16" x14ac:dyDescent="0.2">
      <c r="A51" s="10" t="s">
        <v>177</v>
      </c>
      <c r="B51" s="1"/>
      <c r="C51" s="1"/>
      <c r="D51" s="4"/>
      <c r="E51" s="2"/>
      <c r="F51" s="1"/>
      <c r="G51" s="2"/>
      <c r="H51" s="2"/>
      <c r="I51" s="2"/>
      <c r="J51" s="1"/>
      <c r="K51" s="1"/>
      <c r="L51" s="1"/>
      <c r="M51" s="2"/>
      <c r="N51" s="1"/>
      <c r="O51" s="1"/>
      <c r="P51" s="1" t="s">
        <v>5</v>
      </c>
    </row>
    <row r="52" spans="1:16" x14ac:dyDescent="0.2">
      <c r="A52" s="25"/>
      <c r="B52" s="15"/>
      <c r="C52" s="15"/>
      <c r="D52" s="17"/>
      <c r="E52" s="17"/>
      <c r="F52" s="15"/>
      <c r="G52" s="17"/>
      <c r="H52" s="17"/>
      <c r="I52" s="17"/>
      <c r="J52" s="15"/>
      <c r="K52" s="15"/>
      <c r="L52" s="15"/>
      <c r="M52" s="17"/>
      <c r="N52" s="15"/>
      <c r="O52" s="15"/>
      <c r="P52" s="15"/>
    </row>
    <row r="53" spans="1:16" x14ac:dyDescent="0.2">
      <c r="A53" s="25">
        <v>43101</v>
      </c>
      <c r="B53" s="15" t="s">
        <v>7</v>
      </c>
      <c r="C53" s="18"/>
      <c r="D53" s="17"/>
      <c r="E53" s="17"/>
      <c r="F53" s="18"/>
      <c r="G53" s="17"/>
      <c r="H53" s="17"/>
      <c r="I53" s="17"/>
      <c r="J53" s="18"/>
      <c r="K53" s="18"/>
      <c r="L53" s="18"/>
      <c r="M53" s="17"/>
      <c r="N53" s="18"/>
      <c r="O53" s="18">
        <v>-1.1299999999999999</v>
      </c>
      <c r="P53" s="18">
        <v>-1.1299999999999999</v>
      </c>
    </row>
    <row r="54" spans="1:16" x14ac:dyDescent="0.2">
      <c r="A54" s="25"/>
      <c r="B54" s="19"/>
      <c r="C54" s="15"/>
      <c r="D54" s="17"/>
      <c r="E54" s="17"/>
      <c r="F54" s="18"/>
      <c r="G54" s="17"/>
      <c r="H54" s="17"/>
      <c r="I54" s="17"/>
      <c r="J54" s="18"/>
      <c r="K54" s="18"/>
      <c r="L54" s="18"/>
      <c r="M54" s="17"/>
      <c r="N54" s="18"/>
      <c r="O54" s="18">
        <f>SUM(C54:N54)+O53</f>
        <v>-1.1299999999999999</v>
      </c>
      <c r="P54" s="18">
        <f>SUM(C54:N54)</f>
        <v>0</v>
      </c>
    </row>
    <row r="55" spans="1:16" x14ac:dyDescent="0.2">
      <c r="A55" s="25"/>
      <c r="B55" s="20"/>
      <c r="C55" s="18"/>
      <c r="D55" s="17"/>
      <c r="E55" s="17"/>
      <c r="F55" s="18"/>
      <c r="G55" s="17"/>
      <c r="H55" s="17"/>
      <c r="I55" s="17"/>
      <c r="J55" s="18"/>
      <c r="K55" s="18"/>
      <c r="L55" s="18"/>
      <c r="M55" s="17"/>
      <c r="N55" s="18"/>
      <c r="O55" s="18">
        <f t="shared" ref="O55:O61" si="3">SUM(C55:N55)+O54</f>
        <v>-1.1299999999999999</v>
      </c>
      <c r="P55" s="18">
        <f t="shared" ref="P55:P61" si="4">SUM(C55:N55)</f>
        <v>0</v>
      </c>
    </row>
    <row r="56" spans="1:16" x14ac:dyDescent="0.2">
      <c r="A56" s="25"/>
      <c r="B56" s="20"/>
      <c r="C56" s="18"/>
      <c r="D56" s="17"/>
      <c r="E56" s="17"/>
      <c r="F56" s="18"/>
      <c r="G56" s="17"/>
      <c r="H56" s="17"/>
      <c r="I56" s="17"/>
      <c r="J56" s="18"/>
      <c r="K56" s="15"/>
      <c r="L56" s="18"/>
      <c r="M56" s="17"/>
      <c r="N56" s="18"/>
      <c r="O56" s="18">
        <f t="shared" si="3"/>
        <v>-1.1299999999999999</v>
      </c>
      <c r="P56" s="18">
        <f t="shared" si="4"/>
        <v>0</v>
      </c>
    </row>
    <row r="57" spans="1:16" x14ac:dyDescent="0.2">
      <c r="A57" s="25"/>
      <c r="B57" s="20"/>
      <c r="C57" s="18"/>
      <c r="D57" s="17"/>
      <c r="E57" s="17"/>
      <c r="F57" s="18"/>
      <c r="G57" s="17"/>
      <c r="H57" s="17"/>
      <c r="I57" s="17"/>
      <c r="J57" s="18"/>
      <c r="K57" s="18"/>
      <c r="L57" s="18"/>
      <c r="M57" s="17"/>
      <c r="N57" s="18"/>
      <c r="O57" s="18">
        <f t="shared" si="3"/>
        <v>-1.1299999999999999</v>
      </c>
      <c r="P57" s="18">
        <f t="shared" si="4"/>
        <v>0</v>
      </c>
    </row>
    <row r="58" spans="1:16" x14ac:dyDescent="0.2">
      <c r="A58" s="25"/>
      <c r="B58" s="20"/>
      <c r="C58" s="18"/>
      <c r="D58" s="17"/>
      <c r="E58" s="17"/>
      <c r="F58" s="18"/>
      <c r="G58" s="17"/>
      <c r="H58" s="17"/>
      <c r="I58" s="17"/>
      <c r="J58" s="18"/>
      <c r="K58" s="18"/>
      <c r="L58" s="18"/>
      <c r="M58" s="17"/>
      <c r="N58" s="18"/>
      <c r="O58" s="18">
        <f t="shared" si="3"/>
        <v>-1.1299999999999999</v>
      </c>
      <c r="P58" s="18">
        <f t="shared" si="4"/>
        <v>0</v>
      </c>
    </row>
    <row r="59" spans="1:16" x14ac:dyDescent="0.2">
      <c r="A59" s="25"/>
      <c r="B59" s="20"/>
      <c r="C59" s="18"/>
      <c r="D59" s="17"/>
      <c r="E59" s="17"/>
      <c r="F59" s="18"/>
      <c r="G59" s="17"/>
      <c r="H59" s="17"/>
      <c r="I59" s="17"/>
      <c r="J59" s="18"/>
      <c r="K59" s="18"/>
      <c r="L59" s="18"/>
      <c r="M59" s="17"/>
      <c r="N59" s="18"/>
      <c r="O59" s="18">
        <f t="shared" si="3"/>
        <v>-1.1299999999999999</v>
      </c>
      <c r="P59" s="18">
        <f t="shared" si="4"/>
        <v>0</v>
      </c>
    </row>
    <row r="60" spans="1:16" x14ac:dyDescent="0.2">
      <c r="A60" s="25"/>
      <c r="B60" s="20"/>
      <c r="C60" s="18"/>
      <c r="D60" s="17"/>
      <c r="E60" s="17"/>
      <c r="F60" s="18"/>
      <c r="G60" s="17"/>
      <c r="H60" s="17"/>
      <c r="I60" s="17"/>
      <c r="J60" s="18"/>
      <c r="K60" s="18"/>
      <c r="L60" s="18"/>
      <c r="M60" s="17"/>
      <c r="N60" s="18"/>
      <c r="O60" s="18">
        <f t="shared" si="3"/>
        <v>-1.1299999999999999</v>
      </c>
      <c r="P60" s="18">
        <f t="shared" si="4"/>
        <v>0</v>
      </c>
    </row>
    <row r="61" spans="1:16" x14ac:dyDescent="0.2">
      <c r="A61" s="25"/>
      <c r="B61" s="20"/>
      <c r="C61" s="18"/>
      <c r="D61" s="17"/>
      <c r="E61" s="17"/>
      <c r="F61" s="18"/>
      <c r="G61" s="21"/>
      <c r="H61" s="21"/>
      <c r="I61" s="21"/>
      <c r="J61" s="18"/>
      <c r="K61" s="18"/>
      <c r="L61" s="18"/>
      <c r="M61" s="17"/>
      <c r="N61" s="18"/>
      <c r="O61" s="18">
        <f t="shared" si="3"/>
        <v>-1.1299999999999999</v>
      </c>
      <c r="P61" s="18">
        <f t="shared" si="4"/>
        <v>0</v>
      </c>
    </row>
    <row r="62" spans="1:16" x14ac:dyDescent="0.2">
      <c r="A62" s="25"/>
      <c r="B62" s="20"/>
      <c r="C62" s="18"/>
      <c r="D62" s="17"/>
      <c r="E62" s="17"/>
      <c r="F62" s="18"/>
      <c r="G62" s="17"/>
      <c r="H62" s="17"/>
      <c r="I62" s="17"/>
      <c r="J62" s="18"/>
      <c r="K62" s="18"/>
      <c r="L62" s="18"/>
      <c r="M62" s="17"/>
      <c r="N62" s="18"/>
      <c r="O62" s="18"/>
      <c r="P62" s="18"/>
    </row>
    <row r="63" spans="1:16" x14ac:dyDescent="0.2">
      <c r="A63" s="25"/>
      <c r="B63" s="15"/>
      <c r="C63" s="18"/>
      <c r="D63" s="17"/>
      <c r="E63" s="17"/>
      <c r="F63" s="18"/>
      <c r="G63" s="17"/>
      <c r="H63" s="17"/>
      <c r="I63" s="17"/>
      <c r="J63" s="18"/>
      <c r="K63" s="18"/>
      <c r="L63" s="18"/>
      <c r="M63" s="17"/>
      <c r="N63" s="18"/>
      <c r="O63" s="18"/>
      <c r="P63" s="18"/>
    </row>
    <row r="64" spans="1:16" x14ac:dyDescent="0.2">
      <c r="A64" s="26"/>
      <c r="B64" s="27" t="s">
        <v>54</v>
      </c>
      <c r="C64" s="28">
        <f>SUM(C53:C63)</f>
        <v>0</v>
      </c>
      <c r="D64" s="28">
        <f t="shared" ref="D64:N64" si="5">SUM(D53:D63)</f>
        <v>0</v>
      </c>
      <c r="E64" s="28">
        <f t="shared" si="5"/>
        <v>0</v>
      </c>
      <c r="F64" s="28">
        <f t="shared" si="5"/>
        <v>0</v>
      </c>
      <c r="G64" s="28">
        <f t="shared" si="5"/>
        <v>0</v>
      </c>
      <c r="H64" s="28">
        <f t="shared" si="5"/>
        <v>0</v>
      </c>
      <c r="I64" s="28">
        <f t="shared" si="5"/>
        <v>0</v>
      </c>
      <c r="J64" s="28">
        <f t="shared" si="5"/>
        <v>0</v>
      </c>
      <c r="K64" s="28">
        <f t="shared" si="5"/>
        <v>0</v>
      </c>
      <c r="L64" s="28">
        <f t="shared" si="5"/>
        <v>0</v>
      </c>
      <c r="M64" s="28">
        <f t="shared" si="5"/>
        <v>0</v>
      </c>
      <c r="N64" s="28">
        <f t="shared" si="5"/>
        <v>0</v>
      </c>
      <c r="O64" s="28"/>
      <c r="P64" s="28">
        <f>SUM(C64:N64)</f>
        <v>0</v>
      </c>
    </row>
    <row r="65" spans="1:16" x14ac:dyDescent="0.2">
      <c r="A65" s="8"/>
      <c r="C65" s="6"/>
      <c r="D65" s="5"/>
      <c r="E65" s="5"/>
      <c r="F65" s="6"/>
      <c r="G65" s="5"/>
      <c r="H65" s="5"/>
      <c r="I65" s="5"/>
      <c r="J65" s="6"/>
      <c r="K65" s="6"/>
      <c r="L65" s="6"/>
      <c r="M65" s="5"/>
      <c r="N65" s="6" t="s">
        <v>96</v>
      </c>
      <c r="O65" s="6"/>
      <c r="P65" s="6">
        <f>SUM(C52:N63)</f>
        <v>0</v>
      </c>
    </row>
    <row r="66" spans="1:16" x14ac:dyDescent="0.2">
      <c r="A66" s="8"/>
      <c r="C66" s="6"/>
      <c r="D66" s="5"/>
      <c r="E66" s="5"/>
      <c r="F66" s="6"/>
      <c r="G66" s="5"/>
      <c r="H66" s="5"/>
      <c r="I66" s="5"/>
      <c r="J66" s="6"/>
      <c r="K66" s="6"/>
      <c r="L66" s="6"/>
      <c r="M66" s="5"/>
      <c r="N66" s="6" t="s">
        <v>96</v>
      </c>
      <c r="O66" s="6">
        <f>SUM(P53:P63)</f>
        <v>-1.1299999999999999</v>
      </c>
      <c r="P66" s="6"/>
    </row>
  </sheetData>
  <pageMargins left="0.25" right="0.25" top="0.75" bottom="0.75" header="0.3" footer="0.3"/>
  <pageSetup paperSize="9" scale="65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FDA0-0AE1-2042-B0C4-768B21E35F03}">
  <dimension ref="A1:E21"/>
  <sheetViews>
    <sheetView workbookViewId="0">
      <selection activeCell="O27" sqref="O27"/>
    </sheetView>
  </sheetViews>
  <sheetFormatPr defaultColWidth="10.8515625" defaultRowHeight="15" x14ac:dyDescent="0.2"/>
  <sheetData>
    <row r="1" spans="1:5" ht="18.75" x14ac:dyDescent="0.25">
      <c r="A1" s="36" t="s">
        <v>57</v>
      </c>
    </row>
    <row r="2" spans="1:5" x14ac:dyDescent="0.2">
      <c r="D2" s="45">
        <v>2018</v>
      </c>
      <c r="E2" s="45"/>
    </row>
    <row r="3" spans="1:5" x14ac:dyDescent="0.2">
      <c r="D3" s="37" t="s">
        <v>63</v>
      </c>
      <c r="E3" s="37" t="s">
        <v>63</v>
      </c>
    </row>
    <row r="4" spans="1:5" x14ac:dyDescent="0.2">
      <c r="A4" s="33" t="s">
        <v>60</v>
      </c>
    </row>
    <row r="5" spans="1:5" x14ac:dyDescent="0.2">
      <c r="A5" t="s">
        <v>58</v>
      </c>
      <c r="D5" s="34">
        <f>-'2018'!C44</f>
        <v>1200</v>
      </c>
      <c r="E5" s="34"/>
    </row>
    <row r="6" spans="1:5" x14ac:dyDescent="0.2">
      <c r="A6" t="s">
        <v>59</v>
      </c>
      <c r="D6" s="34">
        <f>-'2018'!D44</f>
        <v>500</v>
      </c>
      <c r="E6" s="34"/>
    </row>
    <row r="7" spans="1:5" x14ac:dyDescent="0.2">
      <c r="D7" s="35"/>
      <c r="E7" s="34"/>
    </row>
    <row r="8" spans="1:5" x14ac:dyDescent="0.2">
      <c r="A8" s="13" t="s">
        <v>67</v>
      </c>
      <c r="D8" s="34"/>
      <c r="E8" s="34">
        <f>SUM(D5:D6)</f>
        <v>1700</v>
      </c>
    </row>
    <row r="9" spans="1:5" x14ac:dyDescent="0.2">
      <c r="D9" s="34"/>
      <c r="E9" s="34"/>
    </row>
    <row r="10" spans="1:5" x14ac:dyDescent="0.2">
      <c r="A10" s="33" t="s">
        <v>64</v>
      </c>
      <c r="D10" s="34"/>
      <c r="E10" s="34"/>
    </row>
    <row r="11" spans="1:5" x14ac:dyDescent="0.2">
      <c r="A11" t="s">
        <v>21</v>
      </c>
      <c r="D11" s="34">
        <f>'2018'!G44</f>
        <v>0</v>
      </c>
      <c r="E11" s="34"/>
    </row>
    <row r="12" spans="1:5" x14ac:dyDescent="0.2">
      <c r="A12" t="s">
        <v>61</v>
      </c>
      <c r="D12" s="34">
        <f>'2018'!L44</f>
        <v>168.55</v>
      </c>
      <c r="E12" s="34"/>
    </row>
    <row r="13" spans="1:5" x14ac:dyDescent="0.2">
      <c r="A13" t="s">
        <v>31</v>
      </c>
      <c r="D13" s="34">
        <f>'2018'!K44</f>
        <v>0</v>
      </c>
      <c r="E13" s="34"/>
    </row>
    <row r="14" spans="1:5" x14ac:dyDescent="0.2">
      <c r="A14" t="s">
        <v>105</v>
      </c>
      <c r="D14" s="34">
        <f>'2018'!H44+'2017'!I44</f>
        <v>0</v>
      </c>
      <c r="E14" s="34"/>
    </row>
    <row r="15" spans="1:5" x14ac:dyDescent="0.2">
      <c r="A15" t="s">
        <v>3</v>
      </c>
      <c r="D15" s="34">
        <f>'2018'!J44+'2018'!N44</f>
        <v>52.629999999999995</v>
      </c>
      <c r="E15" s="34"/>
    </row>
    <row r="16" spans="1:5" x14ac:dyDescent="0.2">
      <c r="A16" t="s">
        <v>62</v>
      </c>
      <c r="D16" s="34">
        <f>'2018'!E44+'2018'!F44</f>
        <v>120.7</v>
      </c>
      <c r="E16" s="34"/>
    </row>
    <row r="17" spans="1:5" x14ac:dyDescent="0.2">
      <c r="D17" s="35"/>
      <c r="E17" s="34"/>
    </row>
    <row r="18" spans="1:5" x14ac:dyDescent="0.2">
      <c r="A18" s="13" t="s">
        <v>66</v>
      </c>
      <c r="D18" s="34"/>
      <c r="E18" s="34">
        <f>SUM(D11:D16)+2</f>
        <v>343.88</v>
      </c>
    </row>
    <row r="19" spans="1:5" x14ac:dyDescent="0.2">
      <c r="D19" s="34"/>
      <c r="E19" s="34"/>
    </row>
    <row r="20" spans="1:5" ht="15.75" thickBot="1" x14ac:dyDescent="0.25">
      <c r="A20" s="13" t="s">
        <v>65</v>
      </c>
      <c r="D20" s="34"/>
      <c r="E20" s="38">
        <f>E8-E18</f>
        <v>1356.12</v>
      </c>
    </row>
    <row r="21" spans="1:5" ht="15.75" thickTop="1" x14ac:dyDescent="0.2"/>
  </sheetData>
  <mergeCells count="1">
    <mergeCell ref="D2:E2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6</vt:i4>
      </vt:variant>
    </vt:vector>
  </HeadingPairs>
  <TitlesOfParts>
    <vt:vector size="15" baseType="lpstr">
      <vt:lpstr>2015</vt:lpstr>
      <vt:lpstr>staat van herkomst 2015</vt:lpstr>
      <vt:lpstr>2016</vt:lpstr>
      <vt:lpstr>Ovz gemaakte kosten door Sem</vt:lpstr>
      <vt:lpstr>staat van herkomst 2016</vt:lpstr>
      <vt:lpstr>2017</vt:lpstr>
      <vt:lpstr>staat van herkomst 2017</vt:lpstr>
      <vt:lpstr>2018</vt:lpstr>
      <vt:lpstr>staat van herkomst 2018</vt:lpstr>
      <vt:lpstr>2015!Afdrukbereik</vt:lpstr>
      <vt:lpstr>2016!Afdrukbereik</vt:lpstr>
      <vt:lpstr>2018!Afdrukbereik</vt:lpstr>
      <vt:lpstr>Ovz gemaakte kosten door Sem!Afdrukbereik</vt:lpstr>
      <vt:lpstr>staat van herkomst 2015!Afdrukbereik</vt:lpstr>
      <vt:lpstr>staat van herkomst 2018!Afdrukbereik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van Boekel</dc:creator>
  <cp:lastModifiedBy>Microsoft Office User</cp:lastModifiedBy>
  <cp:lastPrinted>2019-05-31T08:29:38Z</cp:lastPrinted>
  <dcterms:created xsi:type="dcterms:W3CDTF">2016-06-21T05:49:00Z</dcterms:created>
  <dcterms:modified xsi:type="dcterms:W3CDTF">2019-05-31T08:35:26Z</dcterms:modified>
</cp:coreProperties>
</file>